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ond Andrew Sih\Documents\IFC\Documents\Codes\Monitoring\Checklist\2017-04-27\"/>
    </mc:Choice>
  </mc:AlternateContent>
  <bookViews>
    <workbookView xWindow="0" yWindow="180" windowWidth="20490" windowHeight="7845" tabRatio="777" activeTab="1"/>
  </bookViews>
  <sheets>
    <sheet name="Electrical" sheetId="1" r:id="rId1"/>
    <sheet name="LPD Calculator" sheetId="3" r:id="rId2"/>
    <sheet name="Sheet1" sheetId="2" r:id="rId3"/>
  </sheets>
  <definedNames>
    <definedName name="Complied">Sheet1!$B$2:$B$4</definedName>
    <definedName name="Provided">Sheet1!$D$2:$D$3</definedName>
    <definedName name="Required">Sheet1!$A$2:$A$4</definedName>
    <definedName name="Use">Sheet1!$E$2:$E$12</definedName>
    <definedName name="YesNo">Sheet1!$C$2:$C$3</definedName>
  </definedNames>
  <calcPr calcId="162913"/>
</workbook>
</file>

<file path=xl/calcChain.xml><?xml version="1.0" encoding="utf-8"?>
<calcChain xmlns="http://schemas.openxmlformats.org/spreadsheetml/2006/main">
  <c r="I116" i="3" l="1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E11" i="3" l="1"/>
  <c r="C11" i="3"/>
  <c r="E13" i="3"/>
  <c r="E12" i="3"/>
  <c r="E10" i="3"/>
  <c r="E9" i="3"/>
  <c r="E8" i="3"/>
  <c r="E7" i="3"/>
  <c r="E6" i="3"/>
  <c r="E5" i="3"/>
  <c r="E4" i="3"/>
  <c r="E3" i="3"/>
  <c r="C13" i="3"/>
  <c r="F13" i="3" s="1"/>
  <c r="E23" i="1" s="1"/>
  <c r="C12" i="3"/>
  <c r="F12" i="3" s="1"/>
  <c r="E22" i="1" s="1"/>
  <c r="C10" i="3"/>
  <c r="F10" i="3" s="1"/>
  <c r="E25" i="1" s="1"/>
  <c r="C9" i="3"/>
  <c r="F9" i="3" s="1"/>
  <c r="E24" i="1" s="1"/>
  <c r="C8" i="3"/>
  <c r="F8" i="3" s="1"/>
  <c r="E19" i="1" s="1"/>
  <c r="C6" i="3"/>
  <c r="F6" i="3" s="1"/>
  <c r="E18" i="1" s="1"/>
  <c r="C5" i="3"/>
  <c r="F5" i="3" s="1"/>
  <c r="E17" i="1" s="1"/>
  <c r="C4" i="3"/>
  <c r="F4" i="3" s="1"/>
  <c r="E16" i="1" s="1"/>
  <c r="C3" i="3"/>
  <c r="F3" i="3" s="1"/>
  <c r="E15" i="1" s="1"/>
  <c r="C7" i="3"/>
  <c r="F7" i="3" s="1"/>
  <c r="F11" i="3" l="1"/>
  <c r="E21" i="1" l="1"/>
  <c r="E20" i="1"/>
  <c r="J116" i="3" l="1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F116" i="3" l="1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J27" i="3" s="1"/>
  <c r="F26" i="3"/>
  <c r="J26" i="3" s="1"/>
  <c r="F25" i="3"/>
  <c r="J25" i="3" s="1"/>
  <c r="F24" i="3"/>
  <c r="J24" i="3" s="1"/>
  <c r="F23" i="3"/>
  <c r="J23" i="3" s="1"/>
  <c r="F22" i="3"/>
  <c r="J22" i="3" s="1"/>
  <c r="F21" i="3"/>
  <c r="J21" i="3" s="1"/>
  <c r="F20" i="3"/>
  <c r="J20" i="3" s="1"/>
  <c r="F19" i="3"/>
  <c r="J19" i="3" s="1"/>
  <c r="F18" i="3"/>
  <c r="J18" i="3" s="1"/>
  <c r="F17" i="3"/>
  <c r="J17" i="3" s="1"/>
  <c r="J16" i="3" l="1"/>
  <c r="J15" i="3" s="1"/>
</calcChain>
</file>

<file path=xl/sharedStrings.xml><?xml version="1.0" encoding="utf-8"?>
<sst xmlns="http://schemas.openxmlformats.org/spreadsheetml/2006/main" count="279" uniqueCount="152">
  <si>
    <t>Design Compliance</t>
  </si>
  <si>
    <t>Construction Compliance</t>
  </si>
  <si>
    <t>Remarks</t>
  </si>
  <si>
    <t>Philippine Green Building Code Requirement</t>
  </si>
  <si>
    <t>Item</t>
  </si>
  <si>
    <t>ENERGY EFFICIENCY</t>
  </si>
  <si>
    <t>b.1</t>
  </si>
  <si>
    <t>b.2</t>
  </si>
  <si>
    <t>b.3</t>
  </si>
  <si>
    <t>b.4</t>
  </si>
  <si>
    <t>PHILIPPINE GREEN BUILDING CODE COMPLIANCE CHECKLIST</t>
  </si>
  <si>
    <t>VERIFIED BY</t>
  </si>
  <si>
    <t>DECLARED BY</t>
  </si>
  <si>
    <t>(Name of Design Professional)</t>
  </si>
  <si>
    <t>(Name of LGU OBO Checker)</t>
  </si>
  <si>
    <t>Signature</t>
  </si>
  <si>
    <t>(Name of In-charge of Construction)</t>
  </si>
  <si>
    <t>Electrical Systems</t>
  </si>
  <si>
    <t>Daylight Controlled Lighting System</t>
  </si>
  <si>
    <t>Occupancy Sensors</t>
  </si>
  <si>
    <t>Design Value</t>
  </si>
  <si>
    <t>Yes/No</t>
  </si>
  <si>
    <t>Applicability</t>
  </si>
  <si>
    <t>Documentation needed</t>
  </si>
  <si>
    <t>Developer</t>
  </si>
  <si>
    <t>Regulator</t>
  </si>
  <si>
    <t>Required               value</t>
  </si>
  <si>
    <t>Applies to all building occupancies without exceptions</t>
  </si>
  <si>
    <t>a</t>
  </si>
  <si>
    <t>b</t>
  </si>
  <si>
    <t>Applies to all regularly occupied spaces of all building occupancies except building spaces where daylight access hinders intended functions</t>
  </si>
  <si>
    <t>GB Code</t>
  </si>
  <si>
    <t>10.6.2</t>
  </si>
  <si>
    <t>For residential condominiums, this applies only to common indoor areas with access to daylight</t>
  </si>
  <si>
    <t>Installed lighting fixtures within day-lit zones are exempt from using photoelectric sensor if this hinders its intended functions, with justification</t>
  </si>
  <si>
    <t>Daylight sensor or photoelectic sensor in lighting system - for use within lighting control systems in day-lit zones</t>
  </si>
  <si>
    <t>Architectural Reflected Ceiling Plan</t>
  </si>
  <si>
    <t>Electrical lighting and switching circuitry layout</t>
  </si>
  <si>
    <t>Lighting control diagram</t>
  </si>
  <si>
    <t>Lighting Power Density (LPD)</t>
  </si>
  <si>
    <t>Building LPD within maximum LPD requirements</t>
  </si>
  <si>
    <t>LPD Calculator</t>
  </si>
  <si>
    <t>Building Lighting Power Density Table</t>
  </si>
  <si>
    <t>Architectural Reflected Ceiling Plan w/ LEGEND Box</t>
  </si>
  <si>
    <t>Electrical Lighting Layout w/ LEGEND Box</t>
  </si>
  <si>
    <t>Applies to all building occupancies except hospitals and malls</t>
  </si>
  <si>
    <t>Provisions for emergency and security lighting are exempted</t>
  </si>
  <si>
    <t>Occupancy sensors in lighting system</t>
  </si>
  <si>
    <t>Occupancy sensors in covered parking lighting system - at least 60% of lighting</t>
  </si>
  <si>
    <t>Electrical Lighting layout</t>
  </si>
  <si>
    <t>Occupancy Sensing System Confirmation Table</t>
  </si>
  <si>
    <t>Elevators and Escalators / Moving Ramps and Walkways</t>
  </si>
  <si>
    <t>Escalators, ramps, moving ramps, walkways with automatic controls</t>
  </si>
  <si>
    <t>Elevators with:</t>
  </si>
  <si>
    <t>AC VVVF drive on non-hydraulic elevators</t>
  </si>
  <si>
    <t>Efficient car and display lighting with ave. Lamp efficacy of 55 lm/watt</t>
  </si>
  <si>
    <t>Automatic lighting switch-off after 5 minutes of inactive use</t>
  </si>
  <si>
    <t>Stand-by operations during off-peak hours</t>
  </si>
  <si>
    <t>Architectural Floor Plan</t>
  </si>
  <si>
    <t>Building Sections</t>
  </si>
  <si>
    <t xml:space="preserve">Technical specifications </t>
  </si>
  <si>
    <t>Mechanical Equipment Schedule</t>
  </si>
  <si>
    <t>Electrical Power Load Schedule</t>
  </si>
  <si>
    <t>10.6.3</t>
  </si>
  <si>
    <t>10.6.4</t>
  </si>
  <si>
    <t>10.6.5</t>
  </si>
  <si>
    <t>10.6.6</t>
  </si>
  <si>
    <t>Transformers</t>
  </si>
  <si>
    <t>Transformer specified with no less than 98% efficiency</t>
  </si>
  <si>
    <t>Electrical Power Single Line Diagram</t>
  </si>
  <si>
    <t>Electrical Power Distribution Layout</t>
  </si>
  <si>
    <t>Residential Dwelling</t>
  </si>
  <si>
    <t>Hotel/Resort</t>
  </si>
  <si>
    <t>Educational: School</t>
  </si>
  <si>
    <t>Institutional: Hospital</t>
  </si>
  <si>
    <t>Business: Office</t>
  </si>
  <si>
    <t>Covered Parking</t>
  </si>
  <si>
    <t>Open Parking</t>
  </si>
  <si>
    <t>a.1</t>
  </si>
  <si>
    <t>a.2</t>
  </si>
  <si>
    <t>a.3</t>
  </si>
  <si>
    <t>a.4</t>
  </si>
  <si>
    <t>a.5</t>
  </si>
  <si>
    <t>a.6</t>
  </si>
  <si>
    <t>a.7</t>
  </si>
  <si>
    <t>a.8</t>
  </si>
  <si>
    <t>a.9</t>
  </si>
  <si>
    <t>Mercantile:Mall (excl accent lighting)</t>
  </si>
  <si>
    <t>Exterior facade</t>
  </si>
  <si>
    <t>a.10</t>
  </si>
  <si>
    <t>Active entrance (pedestrian conveyance)</t>
  </si>
  <si>
    <t>Inactive entrance (normally locked/inactive)</t>
  </si>
  <si>
    <t>a.11</t>
  </si>
  <si>
    <t xml:space="preserve">Design Value    </t>
  </si>
  <si>
    <t>W/m2</t>
  </si>
  <si>
    <t>Technical specifications of light fixtures</t>
  </si>
  <si>
    <t>Required</t>
  </si>
  <si>
    <t>Complied</t>
  </si>
  <si>
    <t>YesNo</t>
  </si>
  <si>
    <t>Provided</t>
  </si>
  <si>
    <t>Yes</t>
  </si>
  <si>
    <t>Not Required</t>
  </si>
  <si>
    <t>Not Complied</t>
  </si>
  <si>
    <t>No</t>
  </si>
  <si>
    <t>Not Provided</t>
  </si>
  <si>
    <t>Exempt</t>
  </si>
  <si>
    <t>Not Applicable</t>
  </si>
  <si>
    <t xml:space="preserve">Required?          </t>
  </si>
  <si>
    <t xml:space="preserve">Complied?                     </t>
  </si>
  <si>
    <t>Document Provided?</t>
  </si>
  <si>
    <t>Design Specification Relevant</t>
  </si>
  <si>
    <t>GB Measure Applied</t>
  </si>
  <si>
    <t>Technical Specifications</t>
  </si>
  <si>
    <t>Ocular Inspection &amp; Verification</t>
  </si>
  <si>
    <t>Shopdrawings</t>
  </si>
  <si>
    <t>As-built Drawings</t>
  </si>
  <si>
    <t>Product Labels and/or namepate rating</t>
  </si>
  <si>
    <t>Brochures &amp; Catalogues</t>
  </si>
  <si>
    <t>Technical Spepcifications</t>
  </si>
  <si>
    <t xml:space="preserve">Required?       </t>
  </si>
  <si>
    <t>LIGHTING POWER DENSITY CALCULATOR</t>
  </si>
  <si>
    <t>Building Space</t>
  </si>
  <si>
    <t>Use</t>
  </si>
  <si>
    <t>Residential</t>
  </si>
  <si>
    <t>Hotel</t>
  </si>
  <si>
    <t>School</t>
  </si>
  <si>
    <t>Hospital</t>
  </si>
  <si>
    <t>Office</t>
  </si>
  <si>
    <t>Mercantile/Retail</t>
  </si>
  <si>
    <t>Open and Outdoor Parking</t>
  </si>
  <si>
    <t>Exterior Façade</t>
  </si>
  <si>
    <t>GB Code Required</t>
  </si>
  <si>
    <t>Designed LPD</t>
  </si>
  <si>
    <t>Unit</t>
  </si>
  <si>
    <t>Active Entrance</t>
  </si>
  <si>
    <t>Inactive entrance</t>
  </si>
  <si>
    <t xml:space="preserve">W/m </t>
  </si>
  <si>
    <t>W/m</t>
  </si>
  <si>
    <t>LPD</t>
  </si>
  <si>
    <t>m2</t>
  </si>
  <si>
    <t>m</t>
  </si>
  <si>
    <t xml:space="preserve">m </t>
  </si>
  <si>
    <t>Designed Total
Lighting Power</t>
  </si>
  <si>
    <t>(Watts)</t>
  </si>
  <si>
    <t>Inactive Entrance</t>
  </si>
  <si>
    <t>Designed Total LPD</t>
  </si>
  <si>
    <t>Units</t>
  </si>
  <si>
    <t>Total Units</t>
  </si>
  <si>
    <t>Uses</t>
  </si>
  <si>
    <t>Delete Unused Rows</t>
  </si>
  <si>
    <r>
      <t xml:space="preserve">Designed Total 
Lighting Power
</t>
    </r>
    <r>
      <rPr>
        <sz val="11"/>
        <color theme="1"/>
        <rFont val="Calibri"/>
        <family val="2"/>
        <scheme val="minor"/>
      </rPr>
      <t>(Watts)</t>
    </r>
  </si>
  <si>
    <t>Return to Electrical GB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</si>
</sst>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63">
    <xf numFmtId="0" fontId="0" fillId="0" borderId="0" xfId="0"/>
    <xf numFmtId="0" fontId="2" fillId="0" borderId="14" xfId="0" applyFont="1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2" xfId="0" applyBorder="1"/>
    <xf numFmtId="0" fontId="7" fillId="0" borderId="14" xfId="0" applyFont="1" applyBorder="1"/>
    <xf numFmtId="0" fontId="3" fillId="0" borderId="3" xfId="0" applyFont="1" applyBorder="1" applyAlignment="1"/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0" fillId="0" borderId="29" xfId="0" applyFill="1" applyBorder="1"/>
    <xf numFmtId="0" fontId="0" fillId="0" borderId="17" xfId="0" applyBorder="1" applyAlignment="1">
      <alignment horizontal="right" vertical="center"/>
    </xf>
    <xf numFmtId="0" fontId="0" fillId="5" borderId="21" xfId="0" applyFill="1" applyBorder="1"/>
    <xf numFmtId="0" fontId="9" fillId="5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" fillId="0" borderId="45" xfId="0" applyFont="1" applyFill="1" applyBorder="1"/>
    <xf numFmtId="0" fontId="0" fillId="0" borderId="4" xfId="0" applyFill="1" applyBorder="1"/>
    <xf numFmtId="0" fontId="0" fillId="0" borderId="36" xfId="0" applyBorder="1" applyAlignment="1">
      <alignment horizontal="right"/>
    </xf>
    <xf numFmtId="0" fontId="0" fillId="0" borderId="5" xfId="0" applyFill="1" applyBorder="1"/>
    <xf numFmtId="0" fontId="0" fillId="0" borderId="42" xfId="0" applyFill="1" applyBorder="1"/>
    <xf numFmtId="0" fontId="8" fillId="6" borderId="45" xfId="0" applyFont="1" applyFill="1" applyBorder="1"/>
    <xf numFmtId="0" fontId="11" fillId="4" borderId="5" xfId="0" applyFont="1" applyFill="1" applyBorder="1"/>
    <xf numFmtId="0" fontId="0" fillId="0" borderId="45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36" xfId="0" applyFont="1" applyFill="1" applyBorder="1"/>
    <xf numFmtId="0" fontId="0" fillId="0" borderId="44" xfId="0" applyBorder="1"/>
    <xf numFmtId="0" fontId="6" fillId="0" borderId="45" xfId="0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6" xfId="0" applyFont="1" applyBorder="1" applyAlignment="1">
      <alignment wrapText="1"/>
    </xf>
    <xf numFmtId="0" fontId="0" fillId="0" borderId="4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wrapText="1"/>
    </xf>
    <xf numFmtId="0" fontId="0" fillId="0" borderId="37" xfId="0" applyFont="1" applyBorder="1" applyAlignment="1">
      <alignment horizontal="center" vertical="center"/>
    </xf>
    <xf numFmtId="0" fontId="0" fillId="0" borderId="15" xfId="0" applyFont="1" applyBorder="1" applyAlignment="1">
      <alignment wrapText="1"/>
    </xf>
    <xf numFmtId="0" fontId="2" fillId="0" borderId="15" xfId="0" applyFont="1" applyBorder="1"/>
    <xf numFmtId="0" fontId="0" fillId="0" borderId="7" xfId="0" applyFont="1" applyBorder="1" applyAlignment="1">
      <alignment horizontal="right" vertical="center"/>
    </xf>
    <xf numFmtId="0" fontId="0" fillId="0" borderId="37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22" xfId="0" applyFont="1" applyBorder="1" applyAlignment="1">
      <alignment horizontal="right" vertical="center"/>
    </xf>
    <xf numFmtId="0" fontId="0" fillId="0" borderId="18" xfId="0" applyFont="1" applyBorder="1" applyAlignment="1">
      <alignment wrapText="1"/>
    </xf>
    <xf numFmtId="0" fontId="0" fillId="0" borderId="0" xfId="0" applyFill="1"/>
    <xf numFmtId="0" fontId="0" fillId="0" borderId="17" xfId="0" applyFont="1" applyBorder="1" applyAlignment="1">
      <alignment horizontal="right" vertical="center"/>
    </xf>
    <xf numFmtId="0" fontId="12" fillId="2" borderId="49" xfId="0" applyFont="1" applyFill="1" applyBorder="1" applyAlignment="1">
      <alignment horizontal="center" vertical="center"/>
    </xf>
    <xf numFmtId="0" fontId="1" fillId="0" borderId="22" xfId="0" applyFont="1" applyFill="1" applyBorder="1"/>
    <xf numFmtId="0" fontId="1" fillId="0" borderId="24" xfId="0" applyFont="1" applyFill="1" applyBorder="1"/>
    <xf numFmtId="0" fontId="12" fillId="5" borderId="17" xfId="0" applyFont="1" applyFill="1" applyBorder="1" applyAlignment="1">
      <alignment vertical="center" wrapText="1"/>
    </xf>
    <xf numFmtId="0" fontId="12" fillId="5" borderId="36" xfId="0" applyFont="1" applyFill="1" applyBorder="1" applyAlignment="1">
      <alignment horizontal="left" vertical="center" wrapText="1"/>
    </xf>
    <xf numFmtId="9" fontId="6" fillId="8" borderId="45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/>
    <xf numFmtId="0" fontId="14" fillId="3" borderId="35" xfId="0" applyFont="1" applyFill="1" applyBorder="1"/>
    <xf numFmtId="0" fontId="5" fillId="0" borderId="18" xfId="0" applyFont="1" applyBorder="1" applyAlignment="1">
      <alignment vertical="center" wrapText="1"/>
    </xf>
    <xf numFmtId="0" fontId="5" fillId="0" borderId="14" xfId="0" applyFont="1" applyBorder="1" applyAlignment="1">
      <alignment wrapText="1"/>
    </xf>
    <xf numFmtId="0" fontId="0" fillId="0" borderId="18" xfId="0" applyFont="1" applyBorder="1" applyAlignment="1">
      <alignment vertical="center" wrapText="1"/>
    </xf>
    <xf numFmtId="0" fontId="12" fillId="5" borderId="28" xfId="0" applyFont="1" applyFill="1" applyBorder="1" applyAlignment="1">
      <alignment vertical="center" wrapText="1"/>
    </xf>
    <xf numFmtId="0" fontId="12" fillId="5" borderId="26" xfId="0" applyFont="1" applyFill="1" applyBorder="1" applyAlignment="1">
      <alignment vertical="center" wrapText="1"/>
    </xf>
    <xf numFmtId="0" fontId="5" fillId="0" borderId="13" xfId="0" applyFont="1" applyBorder="1" applyAlignment="1">
      <alignment wrapText="1"/>
    </xf>
    <xf numFmtId="0" fontId="0" fillId="0" borderId="16" xfId="0" applyFont="1" applyBorder="1" applyAlignment="1">
      <alignment vertical="center" wrapText="1"/>
    </xf>
    <xf numFmtId="0" fontId="12" fillId="5" borderId="25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12" fillId="5" borderId="28" xfId="0" applyFont="1" applyFill="1" applyBorder="1" applyAlignment="1">
      <alignment horizontal="left" vertical="center" wrapText="1"/>
    </xf>
    <xf numFmtId="0" fontId="12" fillId="5" borderId="1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0" fillId="0" borderId="36" xfId="0" applyFill="1" applyBorder="1"/>
    <xf numFmtId="0" fontId="12" fillId="0" borderId="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12" fillId="0" borderId="0" xfId="0" applyFont="1"/>
    <xf numFmtId="0" fontId="12" fillId="2" borderId="5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/>
    </xf>
    <xf numFmtId="0" fontId="12" fillId="0" borderId="57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61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16" xfId="0" applyFont="1" applyBorder="1"/>
    <xf numFmtId="0" fontId="5" fillId="0" borderId="21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54" xfId="0" applyFont="1" applyFill="1" applyBorder="1" applyAlignment="1">
      <alignment horizontal="center" vertical="center"/>
    </xf>
    <xf numFmtId="0" fontId="1" fillId="0" borderId="37" xfId="0" applyFont="1" applyFill="1" applyBorder="1"/>
    <xf numFmtId="0" fontId="1" fillId="0" borderId="30" xfId="0" applyFont="1" applyFill="1" applyBorder="1"/>
    <xf numFmtId="0" fontId="0" fillId="5" borderId="27" xfId="0" applyFill="1" applyBorder="1"/>
    <xf numFmtId="0" fontId="12" fillId="0" borderId="61" xfId="0" applyFont="1" applyFill="1" applyBorder="1" applyAlignment="1">
      <alignment vertical="center" wrapText="1"/>
    </xf>
    <xf numFmtId="0" fontId="12" fillId="2" borderId="66" xfId="0" applyFont="1" applyFill="1" applyBorder="1" applyAlignment="1">
      <alignment horizontal="center" vertical="center"/>
    </xf>
    <xf numFmtId="0" fontId="0" fillId="5" borderId="54" xfId="0" applyFill="1" applyBorder="1"/>
    <xf numFmtId="0" fontId="5" fillId="0" borderId="21" xfId="0" applyFont="1" applyFill="1" applyBorder="1" applyAlignment="1"/>
    <xf numFmtId="0" fontId="5" fillId="0" borderId="27" xfId="0" applyFont="1" applyFill="1" applyBorder="1" applyAlignment="1"/>
    <xf numFmtId="0" fontId="5" fillId="0" borderId="29" xfId="0" applyFont="1" applyFill="1" applyBorder="1" applyAlignment="1">
      <alignment horizontal="center"/>
    </xf>
    <xf numFmtId="0" fontId="0" fillId="0" borderId="35" xfId="0" applyFill="1" applyBorder="1"/>
    <xf numFmtId="0" fontId="0" fillId="0" borderId="27" xfId="0" applyFill="1" applyBorder="1"/>
    <xf numFmtId="0" fontId="5" fillId="0" borderId="21" xfId="0" applyFont="1" applyFill="1" applyBorder="1"/>
    <xf numFmtId="0" fontId="5" fillId="0" borderId="29" xfId="0" applyFont="1" applyFill="1" applyBorder="1"/>
    <xf numFmtId="0" fontId="0" fillId="11" borderId="17" xfId="0" applyFill="1" applyBorder="1"/>
    <xf numFmtId="0" fontId="12" fillId="11" borderId="20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64" xfId="0" applyFont="1" applyFill="1" applyBorder="1" applyAlignment="1">
      <alignment horizontal="center" vertical="center"/>
    </xf>
    <xf numFmtId="0" fontId="12" fillId="11" borderId="60" xfId="0" applyFont="1" applyFill="1" applyBorder="1" applyAlignment="1">
      <alignment horizontal="center" vertical="center"/>
    </xf>
    <xf numFmtId="0" fontId="12" fillId="11" borderId="57" xfId="0" applyFont="1" applyFill="1" applyBorder="1" applyAlignment="1">
      <alignment horizontal="center" vertical="center"/>
    </xf>
    <xf numFmtId="0" fontId="12" fillId="11" borderId="48" xfId="0" applyFont="1" applyFill="1" applyBorder="1" applyAlignment="1">
      <alignment horizontal="center" vertical="center"/>
    </xf>
    <xf numFmtId="0" fontId="0" fillId="11" borderId="35" xfId="0" applyFill="1" applyBorder="1"/>
    <xf numFmtId="0" fontId="12" fillId="11" borderId="65" xfId="0" applyFont="1" applyFill="1" applyBorder="1" applyAlignment="1">
      <alignment horizontal="center" vertical="center"/>
    </xf>
    <xf numFmtId="0" fontId="0" fillId="11" borderId="9" xfId="0" applyFill="1" applyBorder="1"/>
    <xf numFmtId="0" fontId="1" fillId="0" borderId="0" xfId="0" applyFont="1"/>
    <xf numFmtId="0" fontId="0" fillId="0" borderId="0" xfId="0" applyAlignment="1">
      <alignment vertical="top"/>
    </xf>
    <xf numFmtId="0" fontId="0" fillId="0" borderId="51" xfId="0" applyBorder="1"/>
    <xf numFmtId="4" fontId="0" fillId="12" borderId="51" xfId="0" applyNumberFormat="1" applyFill="1" applyBorder="1"/>
    <xf numFmtId="0" fontId="1" fillId="0" borderId="60" xfId="0" applyFont="1" applyBorder="1"/>
    <xf numFmtId="0" fontId="17" fillId="12" borderId="50" xfId="0" applyFont="1" applyFill="1" applyBorder="1"/>
    <xf numFmtId="0" fontId="1" fillId="0" borderId="60" xfId="0" applyFont="1" applyBorder="1" applyAlignment="1">
      <alignment wrapText="1"/>
    </xf>
    <xf numFmtId="0" fontId="1" fillId="0" borderId="50" xfId="0" applyFont="1" applyBorder="1" applyAlignment="1">
      <alignment vertical="top"/>
    </xf>
    <xf numFmtId="4" fontId="0" fillId="12" borderId="66" xfId="0" applyNumberFormat="1" applyFill="1" applyBorder="1"/>
    <xf numFmtId="4" fontId="0" fillId="0" borderId="51" xfId="0" applyNumberFormat="1" applyBorder="1"/>
    <xf numFmtId="0" fontId="1" fillId="0" borderId="25" xfId="0" applyFont="1" applyBorder="1" applyAlignment="1">
      <alignment vertical="center"/>
    </xf>
    <xf numFmtId="0" fontId="1" fillId="0" borderId="28" xfId="0" applyFont="1" applyBorder="1"/>
    <xf numFmtId="0" fontId="0" fillId="0" borderId="29" xfId="0" applyBorder="1"/>
    <xf numFmtId="0" fontId="1" fillId="0" borderId="67" xfId="0" applyFont="1" applyBorder="1"/>
    <xf numFmtId="4" fontId="0" fillId="0" borderId="66" xfId="0" applyNumberFormat="1" applyBorder="1"/>
    <xf numFmtId="0" fontId="0" fillId="0" borderId="66" xfId="0" applyBorder="1"/>
    <xf numFmtId="0" fontId="0" fillId="0" borderId="24" xfId="0" applyBorder="1"/>
    <xf numFmtId="4" fontId="0" fillId="5" borderId="29" xfId="0" applyNumberFormat="1" applyFont="1" applyFill="1" applyBorder="1" applyAlignment="1">
      <alignment horizontal="center" vertical="center"/>
    </xf>
    <xf numFmtId="4" fontId="0" fillId="5" borderId="30" xfId="0" applyNumberFormat="1" applyFont="1" applyFill="1" applyBorder="1" applyAlignment="1">
      <alignment horizontal="center" vertical="center"/>
    </xf>
    <xf numFmtId="4" fontId="0" fillId="5" borderId="24" xfId="0" applyNumberFormat="1" applyFont="1" applyFill="1" applyBorder="1" applyAlignment="1">
      <alignment horizontal="center" vertical="center"/>
    </xf>
    <xf numFmtId="0" fontId="18" fillId="11" borderId="36" xfId="1" applyFill="1" applyBorder="1" applyAlignment="1">
      <alignment horizontal="center" vertical="center"/>
    </xf>
    <xf numFmtId="0" fontId="18" fillId="11" borderId="37" xfId="1" applyFill="1" applyBorder="1" applyAlignment="1">
      <alignment horizontal="center" vertical="center"/>
    </xf>
    <xf numFmtId="0" fontId="18" fillId="11" borderId="22" xfId="1" applyFill="1" applyBorder="1" applyAlignment="1">
      <alignment horizontal="center" vertical="center"/>
    </xf>
    <xf numFmtId="0" fontId="0" fillId="0" borderId="50" xfId="0" applyFont="1" applyBorder="1" applyAlignment="1">
      <alignment vertical="top"/>
    </xf>
    <xf numFmtId="0" fontId="1" fillId="0" borderId="49" xfId="0" applyFont="1" applyBorder="1" applyAlignment="1">
      <alignment horizontal="center" wrapText="1"/>
    </xf>
    <xf numFmtId="0" fontId="0" fillId="0" borderId="50" xfId="0" applyBorder="1" applyAlignment="1">
      <alignment horizontal="center" vertical="top" wrapText="1"/>
    </xf>
    <xf numFmtId="0" fontId="18" fillId="0" borderId="0" xfId="1"/>
    <xf numFmtId="0" fontId="0" fillId="5" borderId="51" xfId="0" applyFill="1" applyBorder="1"/>
    <xf numFmtId="4" fontId="0" fillId="5" borderId="51" xfId="0" applyNumberFormat="1" applyFill="1" applyBorder="1"/>
    <xf numFmtId="0" fontId="12" fillId="0" borderId="42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5" borderId="63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 wrapText="1"/>
    </xf>
    <xf numFmtId="0" fontId="12" fillId="5" borderId="61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left"/>
    </xf>
    <xf numFmtId="0" fontId="8" fillId="6" borderId="44" xfId="0" applyFont="1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1" borderId="34" xfId="0" applyFill="1" applyBorder="1" applyAlignment="1">
      <alignment horizontal="center"/>
    </xf>
    <xf numFmtId="0" fontId="0" fillId="11" borderId="55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2" fillId="5" borderId="63" xfId="0" applyFont="1" applyFill="1" applyBorder="1" applyAlignment="1">
      <alignment horizontal="left" vertical="center" wrapText="1"/>
    </xf>
    <xf numFmtId="0" fontId="12" fillId="5" borderId="62" xfId="0" applyFont="1" applyFill="1" applyBorder="1" applyAlignment="1">
      <alignment horizontal="left" vertical="center" wrapText="1"/>
    </xf>
    <xf numFmtId="0" fontId="12" fillId="5" borderId="61" xfId="0" applyFont="1" applyFill="1" applyBorder="1" applyAlignment="1">
      <alignment horizontal="left" vertical="center" wrapText="1"/>
    </xf>
    <xf numFmtId="0" fontId="12" fillId="11" borderId="60" xfId="0" applyFont="1" applyFill="1" applyBorder="1" applyAlignment="1">
      <alignment horizontal="center" vertical="center"/>
    </xf>
    <xf numFmtId="0" fontId="12" fillId="11" borderId="57" xfId="0" applyFont="1" applyFill="1" applyBorder="1" applyAlignment="1">
      <alignment horizontal="center" vertical="center"/>
    </xf>
    <xf numFmtId="0" fontId="12" fillId="11" borderId="48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11" borderId="7" xfId="0" applyFill="1" applyBorder="1" applyAlignment="1">
      <alignment horizontal="center" vertical="center"/>
    </xf>
    <xf numFmtId="0" fontId="0" fillId="11" borderId="34" xfId="0" applyFill="1" applyBorder="1" applyAlignment="1">
      <alignment horizontal="center" vertical="center"/>
    </xf>
    <xf numFmtId="0" fontId="0" fillId="11" borderId="55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38" xfId="0" applyFill="1" applyBorder="1" applyAlignment="1">
      <alignment horizontal="center" vertical="center"/>
    </xf>
    <xf numFmtId="0" fontId="0" fillId="11" borderId="3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10" fillId="10" borderId="45" xfId="0" applyFont="1" applyFill="1" applyBorder="1" applyAlignment="1">
      <alignment horizontal="center" vertical="center"/>
    </xf>
    <xf numFmtId="0" fontId="10" fillId="10" borderId="43" xfId="0" applyFont="1" applyFill="1" applyBorder="1" applyAlignment="1">
      <alignment horizontal="center" vertical="center"/>
    </xf>
    <xf numFmtId="0" fontId="10" fillId="10" borderId="44" xfId="0" applyFont="1" applyFill="1" applyBorder="1" applyAlignment="1">
      <alignment horizontal="center" vertical="center"/>
    </xf>
    <xf numFmtId="0" fontId="10" fillId="9" borderId="45" xfId="0" applyFont="1" applyFill="1" applyBorder="1" applyAlignment="1">
      <alignment horizontal="center" vertical="center"/>
    </xf>
    <xf numFmtId="0" fontId="10" fillId="9" borderId="43" xfId="0" applyFont="1" applyFill="1" applyBorder="1" applyAlignment="1">
      <alignment horizontal="center" vertical="center"/>
    </xf>
    <xf numFmtId="0" fontId="10" fillId="9" borderId="4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/>
    </xf>
    <xf numFmtId="0" fontId="1" fillId="7" borderId="38" xfId="0" applyFont="1" applyFill="1" applyBorder="1" applyAlignment="1">
      <alignment horizontal="center"/>
    </xf>
    <xf numFmtId="0" fontId="1" fillId="7" borderId="39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left"/>
    </xf>
    <xf numFmtId="0" fontId="5" fillId="0" borderId="54" xfId="0" applyFont="1" applyFill="1" applyBorder="1" applyAlignment="1">
      <alignment horizontal="left"/>
    </xf>
    <xf numFmtId="0" fontId="1" fillId="0" borderId="63" xfId="0" applyFont="1" applyFill="1" applyBorder="1" applyAlignment="1">
      <alignment horizontal="center"/>
    </xf>
    <xf numFmtId="0" fontId="1" fillId="0" borderId="62" xfId="0" applyFont="1" applyFill="1" applyBorder="1" applyAlignment="1">
      <alignment horizontal="center"/>
    </xf>
    <xf numFmtId="0" fontId="1" fillId="0" borderId="61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12" fillId="0" borderId="63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1" fillId="0" borderId="6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="85" zoomScaleNormal="80" zoomScaleSheetLayoutView="85" workbookViewId="0"/>
  </sheetViews>
  <sheetFormatPr defaultRowHeight="14.25" x14ac:dyDescent="0.45"/>
  <cols>
    <col min="1" max="1" width="7.265625" customWidth="1"/>
    <col min="2" max="2" width="38.1328125" customWidth="1"/>
    <col min="3" max="3" width="31.265625" customWidth="1"/>
    <col min="4" max="5" width="11.1328125" customWidth="1"/>
    <col min="6" max="6" width="20.86328125" customWidth="1"/>
    <col min="7" max="7" width="9.265625" customWidth="1"/>
    <col min="9" max="9" width="22.59765625" customWidth="1"/>
    <col min="10" max="10" width="20.86328125" customWidth="1"/>
    <col min="11" max="11" width="9.265625" customWidth="1"/>
    <col min="13" max="13" width="22.3984375" customWidth="1"/>
  </cols>
  <sheetData>
    <row r="1" spans="1:13" ht="15.75" customHeight="1" thickBot="1" x14ac:dyDescent="0.6">
      <c r="A1" s="7" t="s">
        <v>10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3" ht="15" customHeight="1" thickBot="1" x14ac:dyDescent="0.6">
      <c r="A2" s="52">
        <v>10</v>
      </c>
      <c r="B2" s="167" t="s">
        <v>5</v>
      </c>
      <c r="C2" s="168"/>
      <c r="D2" s="21" t="s">
        <v>31</v>
      </c>
      <c r="E2" s="22" t="s">
        <v>24</v>
      </c>
      <c r="F2" s="208" t="s">
        <v>25</v>
      </c>
      <c r="G2" s="209"/>
      <c r="H2" s="209"/>
      <c r="I2" s="210"/>
      <c r="J2" s="211" t="s">
        <v>25</v>
      </c>
      <c r="K2" s="212"/>
      <c r="L2" s="212"/>
      <c r="M2" s="213"/>
    </row>
    <row r="3" spans="1:13" ht="15.75" customHeight="1" thickBot="1" x14ac:dyDescent="0.5">
      <c r="A3" s="214" t="s">
        <v>4</v>
      </c>
      <c r="B3" s="217" t="s">
        <v>3</v>
      </c>
      <c r="C3" s="219" t="s">
        <v>22</v>
      </c>
      <c r="D3" s="221" t="s">
        <v>26</v>
      </c>
      <c r="E3" s="223" t="s">
        <v>20</v>
      </c>
      <c r="F3" s="225" t="s">
        <v>0</v>
      </c>
      <c r="G3" s="226"/>
      <c r="H3" s="226"/>
      <c r="I3" s="227"/>
      <c r="J3" s="225" t="s">
        <v>1</v>
      </c>
      <c r="K3" s="226"/>
      <c r="L3" s="226"/>
      <c r="M3" s="227"/>
    </row>
    <row r="4" spans="1:13" ht="15" customHeight="1" x14ac:dyDescent="0.45">
      <c r="A4" s="215"/>
      <c r="B4" s="217"/>
      <c r="C4" s="219"/>
      <c r="D4" s="221"/>
      <c r="E4" s="223"/>
      <c r="F4" s="228" t="s">
        <v>23</v>
      </c>
      <c r="G4" s="230" t="s">
        <v>109</v>
      </c>
      <c r="H4" s="232" t="s">
        <v>110</v>
      </c>
      <c r="I4" s="233"/>
      <c r="J4" s="228" t="s">
        <v>23</v>
      </c>
      <c r="K4" s="236" t="s">
        <v>109</v>
      </c>
      <c r="L4" s="238" t="s">
        <v>111</v>
      </c>
      <c r="M4" s="233"/>
    </row>
    <row r="5" spans="1:13" ht="14.65" thickBot="1" x14ac:dyDescent="0.5">
      <c r="A5" s="216"/>
      <c r="B5" s="218"/>
      <c r="C5" s="220"/>
      <c r="D5" s="222"/>
      <c r="E5" s="224"/>
      <c r="F5" s="229"/>
      <c r="G5" s="231"/>
      <c r="H5" s="234"/>
      <c r="I5" s="235"/>
      <c r="J5" s="229"/>
      <c r="K5" s="237"/>
      <c r="L5" s="239"/>
      <c r="M5" s="235"/>
    </row>
    <row r="6" spans="1:13" ht="18.399999999999999" thickBot="1" x14ac:dyDescent="0.6">
      <c r="A6" s="167" t="s">
        <v>17</v>
      </c>
      <c r="B6" s="168"/>
      <c r="C6" s="27"/>
      <c r="D6" s="28"/>
      <c r="E6" s="25"/>
      <c r="F6" s="28"/>
      <c r="G6" s="70" t="s">
        <v>21</v>
      </c>
      <c r="H6" s="71" t="s">
        <v>21</v>
      </c>
      <c r="I6" s="72" t="s">
        <v>2</v>
      </c>
      <c r="J6" s="73"/>
      <c r="K6" s="74" t="s">
        <v>21</v>
      </c>
      <c r="L6" s="74" t="s">
        <v>21</v>
      </c>
      <c r="M6" s="72" t="s">
        <v>2</v>
      </c>
    </row>
    <row r="7" spans="1:13" ht="51" customHeight="1" thickBot="1" x14ac:dyDescent="0.5">
      <c r="A7" s="23" t="s">
        <v>32</v>
      </c>
      <c r="B7" s="24" t="s">
        <v>18</v>
      </c>
      <c r="C7" s="15" t="s">
        <v>30</v>
      </c>
      <c r="D7" s="64" t="s">
        <v>107</v>
      </c>
      <c r="E7" s="65" t="s">
        <v>108</v>
      </c>
      <c r="F7" s="16"/>
      <c r="G7" s="20"/>
      <c r="H7" s="17"/>
      <c r="I7" s="19"/>
      <c r="J7" s="16"/>
      <c r="K7" s="20"/>
      <c r="L7" s="17"/>
      <c r="M7" s="19"/>
    </row>
    <row r="8" spans="1:13" ht="42.75" x14ac:dyDescent="0.45">
      <c r="A8" s="12" t="s">
        <v>28</v>
      </c>
      <c r="B8" s="55" t="s">
        <v>35</v>
      </c>
      <c r="C8" s="53" t="s">
        <v>33</v>
      </c>
      <c r="D8" s="114"/>
      <c r="E8" s="13"/>
      <c r="F8" s="14" t="s">
        <v>36</v>
      </c>
      <c r="G8" s="115"/>
      <c r="H8" s="45"/>
      <c r="I8" s="78"/>
      <c r="J8" s="87" t="s">
        <v>113</v>
      </c>
      <c r="K8" s="115"/>
      <c r="L8" s="45"/>
      <c r="M8" s="78"/>
    </row>
    <row r="9" spans="1:13" ht="52.9" x14ac:dyDescent="0.45">
      <c r="A9" s="18"/>
      <c r="B9" s="29"/>
      <c r="C9" s="54" t="s">
        <v>34</v>
      </c>
      <c r="D9" s="66"/>
      <c r="E9" s="11"/>
      <c r="F9" s="56" t="s">
        <v>37</v>
      </c>
      <c r="G9" s="116"/>
      <c r="H9" s="77"/>
      <c r="I9" s="79"/>
      <c r="J9" s="84" t="s">
        <v>116</v>
      </c>
      <c r="K9" s="116"/>
      <c r="L9" s="77"/>
      <c r="M9" s="79"/>
    </row>
    <row r="10" spans="1:13" x14ac:dyDescent="0.45">
      <c r="A10" s="18"/>
      <c r="B10" s="29"/>
      <c r="C10" s="6"/>
      <c r="D10" s="66"/>
      <c r="E10" s="11"/>
      <c r="F10" s="56" t="s">
        <v>38</v>
      </c>
      <c r="G10" s="116"/>
      <c r="H10" s="77"/>
      <c r="I10" s="79"/>
      <c r="J10" s="85" t="s">
        <v>117</v>
      </c>
      <c r="K10" s="116"/>
      <c r="L10" s="77"/>
      <c r="M10" s="79"/>
    </row>
    <row r="11" spans="1:13" x14ac:dyDescent="0.45">
      <c r="A11" s="18"/>
      <c r="B11" s="29"/>
      <c r="C11" s="6"/>
      <c r="D11" s="66"/>
      <c r="E11" s="11"/>
      <c r="F11" s="56" t="s">
        <v>112</v>
      </c>
      <c r="G11" s="117"/>
      <c r="H11" s="88"/>
      <c r="I11" s="79"/>
      <c r="J11" s="85" t="s">
        <v>114</v>
      </c>
      <c r="K11" s="117"/>
      <c r="L11" s="88"/>
      <c r="M11" s="79"/>
    </row>
    <row r="12" spans="1:13" ht="14.65" thickBot="1" x14ac:dyDescent="0.5">
      <c r="A12" s="18"/>
      <c r="B12" s="29"/>
      <c r="C12" s="6"/>
      <c r="D12" s="66"/>
      <c r="E12" s="11"/>
      <c r="F12" s="81"/>
      <c r="G12" s="82"/>
      <c r="H12" s="83"/>
      <c r="I12" s="80"/>
      <c r="J12" s="86" t="s">
        <v>115</v>
      </c>
      <c r="K12" s="117"/>
      <c r="L12" s="88"/>
      <c r="M12" s="80"/>
    </row>
    <row r="13" spans="1:13" ht="26.25" customHeight="1" thickBot="1" x14ac:dyDescent="0.5">
      <c r="A13" s="31" t="s">
        <v>63</v>
      </c>
      <c r="B13" s="24" t="s">
        <v>39</v>
      </c>
      <c r="C13" s="164" t="s">
        <v>27</v>
      </c>
      <c r="D13" s="50" t="s">
        <v>41</v>
      </c>
      <c r="E13" s="67" t="s">
        <v>93</v>
      </c>
      <c r="F13" s="89" t="s">
        <v>23</v>
      </c>
      <c r="G13" s="90" t="s">
        <v>109</v>
      </c>
      <c r="H13" s="153" t="s">
        <v>110</v>
      </c>
      <c r="I13" s="154"/>
      <c r="J13" s="89" t="s">
        <v>23</v>
      </c>
      <c r="K13" s="90" t="s">
        <v>109</v>
      </c>
      <c r="L13" s="153" t="s">
        <v>111</v>
      </c>
      <c r="M13" s="154"/>
    </row>
    <row r="14" spans="1:13" ht="37.5" customHeight="1" x14ac:dyDescent="0.45">
      <c r="A14" s="37" t="s">
        <v>28</v>
      </c>
      <c r="B14" s="33" t="s">
        <v>40</v>
      </c>
      <c r="C14" s="165"/>
      <c r="D14" s="68" t="s">
        <v>94</v>
      </c>
      <c r="E14" s="69" t="s">
        <v>94</v>
      </c>
      <c r="F14" s="48" t="s">
        <v>43</v>
      </c>
      <c r="G14" s="115"/>
      <c r="H14" s="45"/>
      <c r="I14" s="91"/>
      <c r="J14" s="87" t="s">
        <v>113</v>
      </c>
      <c r="K14" s="115"/>
      <c r="L14" s="45"/>
      <c r="M14" s="78"/>
    </row>
    <row r="15" spans="1:13" ht="26.25" x14ac:dyDescent="0.45">
      <c r="A15" s="38" t="s">
        <v>78</v>
      </c>
      <c r="B15" s="30" t="s">
        <v>71</v>
      </c>
      <c r="C15" s="165"/>
      <c r="D15" s="144">
        <v>10.8</v>
      </c>
      <c r="E15" s="141">
        <f>'LPD Calculator'!F3</f>
        <v>0</v>
      </c>
      <c r="F15" s="49" t="s">
        <v>44</v>
      </c>
      <c r="G15" s="116"/>
      <c r="H15" s="77"/>
      <c r="I15" s="92"/>
      <c r="J15" s="84" t="s">
        <v>116</v>
      </c>
      <c r="K15" s="116"/>
      <c r="L15" s="77"/>
      <c r="M15" s="79"/>
    </row>
    <row r="16" spans="1:13" ht="26.25" x14ac:dyDescent="0.45">
      <c r="A16" s="38" t="s">
        <v>79</v>
      </c>
      <c r="B16" s="30" t="s">
        <v>72</v>
      </c>
      <c r="C16" s="165"/>
      <c r="D16" s="145">
        <v>10.8</v>
      </c>
      <c r="E16" s="142">
        <f>'LPD Calculator'!F4</f>
        <v>0</v>
      </c>
      <c r="F16" s="49" t="s">
        <v>42</v>
      </c>
      <c r="G16" s="116"/>
      <c r="H16" s="77"/>
      <c r="I16" s="92"/>
      <c r="J16" s="85" t="s">
        <v>117</v>
      </c>
      <c r="K16" s="116"/>
      <c r="L16" s="77"/>
      <c r="M16" s="79"/>
    </row>
    <row r="17" spans="1:13" x14ac:dyDescent="0.45">
      <c r="A17" s="38" t="s">
        <v>80</v>
      </c>
      <c r="B17" s="30" t="s">
        <v>73</v>
      </c>
      <c r="C17" s="165"/>
      <c r="D17" s="145">
        <v>12.9</v>
      </c>
      <c r="E17" s="142">
        <f>'LPD Calculator'!F5</f>
        <v>0</v>
      </c>
      <c r="F17" s="187" t="s">
        <v>95</v>
      </c>
      <c r="G17" s="190"/>
      <c r="H17" s="158"/>
      <c r="I17" s="161"/>
      <c r="J17" s="85" t="s">
        <v>114</v>
      </c>
      <c r="K17" s="116"/>
      <c r="L17" s="77"/>
      <c r="M17" s="79"/>
    </row>
    <row r="18" spans="1:13" x14ac:dyDescent="0.45">
      <c r="A18" s="38" t="s">
        <v>81</v>
      </c>
      <c r="B18" s="30" t="s">
        <v>74</v>
      </c>
      <c r="C18" s="165"/>
      <c r="D18" s="145">
        <v>12.9</v>
      </c>
      <c r="E18" s="142">
        <f>'LPD Calculator'!F6</f>
        <v>0</v>
      </c>
      <c r="F18" s="188"/>
      <c r="G18" s="191"/>
      <c r="H18" s="159"/>
      <c r="I18" s="162"/>
      <c r="J18" s="155" t="s">
        <v>115</v>
      </c>
      <c r="K18" s="118"/>
      <c r="L18" s="158"/>
      <c r="M18" s="161"/>
    </row>
    <row r="19" spans="1:13" x14ac:dyDescent="0.45">
      <c r="A19" s="38" t="s">
        <v>82</v>
      </c>
      <c r="B19" s="30" t="s">
        <v>75</v>
      </c>
      <c r="C19" s="165"/>
      <c r="D19" s="145">
        <v>10.8</v>
      </c>
      <c r="E19" s="142">
        <f>'LPD Calculator'!F8</f>
        <v>0</v>
      </c>
      <c r="F19" s="188"/>
      <c r="G19" s="191"/>
      <c r="H19" s="159"/>
      <c r="I19" s="162"/>
      <c r="J19" s="156"/>
      <c r="K19" s="119"/>
      <c r="L19" s="159"/>
      <c r="M19" s="162"/>
    </row>
    <row r="20" spans="1:13" x14ac:dyDescent="0.45">
      <c r="A20" s="38" t="s">
        <v>83</v>
      </c>
      <c r="B20" s="30" t="s">
        <v>87</v>
      </c>
      <c r="C20" s="165"/>
      <c r="D20" s="145">
        <v>16.100000000000001</v>
      </c>
      <c r="E20" s="142">
        <f>'LPD Calculator'!F11</f>
        <v>0</v>
      </c>
      <c r="F20" s="188"/>
      <c r="G20" s="191"/>
      <c r="H20" s="159"/>
      <c r="I20" s="162"/>
      <c r="J20" s="156"/>
      <c r="K20" s="119"/>
      <c r="L20" s="159"/>
      <c r="M20" s="162"/>
    </row>
    <row r="21" spans="1:13" x14ac:dyDescent="0.45">
      <c r="A21" s="38" t="s">
        <v>84</v>
      </c>
      <c r="B21" s="30" t="s">
        <v>88</v>
      </c>
      <c r="C21" s="165"/>
      <c r="D21" s="145">
        <v>2.15</v>
      </c>
      <c r="E21" s="142">
        <f>'LPD Calculator'!F11</f>
        <v>0</v>
      </c>
      <c r="F21" s="188"/>
      <c r="G21" s="191"/>
      <c r="H21" s="159"/>
      <c r="I21" s="162"/>
      <c r="J21" s="156"/>
      <c r="K21" s="119"/>
      <c r="L21" s="159"/>
      <c r="M21" s="162"/>
    </row>
    <row r="22" spans="1:13" x14ac:dyDescent="0.45">
      <c r="A22" s="38" t="s">
        <v>85</v>
      </c>
      <c r="B22" s="30" t="s">
        <v>90</v>
      </c>
      <c r="C22" s="165"/>
      <c r="D22" s="145">
        <v>98.4</v>
      </c>
      <c r="E22" s="142">
        <f>'LPD Calculator'!F12</f>
        <v>0</v>
      </c>
      <c r="F22" s="188"/>
      <c r="G22" s="191"/>
      <c r="H22" s="159"/>
      <c r="I22" s="162"/>
      <c r="J22" s="156"/>
      <c r="K22" s="119"/>
      <c r="L22" s="159"/>
      <c r="M22" s="162"/>
    </row>
    <row r="23" spans="1:13" x14ac:dyDescent="0.45">
      <c r="A23" s="38" t="s">
        <v>86</v>
      </c>
      <c r="B23" s="30" t="s">
        <v>91</v>
      </c>
      <c r="C23" s="165"/>
      <c r="D23" s="145">
        <v>65.599999999999994</v>
      </c>
      <c r="E23" s="142">
        <f>'LPD Calculator'!F13</f>
        <v>0</v>
      </c>
      <c r="F23" s="188"/>
      <c r="G23" s="191"/>
      <c r="H23" s="159"/>
      <c r="I23" s="162"/>
      <c r="J23" s="156"/>
      <c r="K23" s="119"/>
      <c r="L23" s="159"/>
      <c r="M23" s="162"/>
    </row>
    <row r="24" spans="1:13" x14ac:dyDescent="0.45">
      <c r="A24" s="38" t="s">
        <v>89</v>
      </c>
      <c r="B24" s="30" t="s">
        <v>76</v>
      </c>
      <c r="C24" s="165"/>
      <c r="D24" s="145">
        <v>3.2</v>
      </c>
      <c r="E24" s="142">
        <f>'LPD Calculator'!F9</f>
        <v>0</v>
      </c>
      <c r="F24" s="188"/>
      <c r="G24" s="191"/>
      <c r="H24" s="159"/>
      <c r="I24" s="162"/>
      <c r="J24" s="156"/>
      <c r="K24" s="119"/>
      <c r="L24" s="159"/>
      <c r="M24" s="162"/>
    </row>
    <row r="25" spans="1:13" ht="14.65" thickBot="1" x14ac:dyDescent="0.5">
      <c r="A25" s="41" t="s">
        <v>92</v>
      </c>
      <c r="B25" s="35" t="s">
        <v>77</v>
      </c>
      <c r="C25" s="166"/>
      <c r="D25" s="146">
        <v>1.6</v>
      </c>
      <c r="E25" s="143">
        <f>'LPD Calculator'!F10</f>
        <v>0</v>
      </c>
      <c r="F25" s="189"/>
      <c r="G25" s="192"/>
      <c r="H25" s="160"/>
      <c r="I25" s="163"/>
      <c r="J25" s="157"/>
      <c r="K25" s="120"/>
      <c r="L25" s="160"/>
      <c r="M25" s="163"/>
    </row>
    <row r="26" spans="1:13" ht="26.65" thickBot="1" x14ac:dyDescent="0.5">
      <c r="A26" s="32" t="s">
        <v>64</v>
      </c>
      <c r="B26" s="40" t="s">
        <v>19</v>
      </c>
      <c r="C26" s="15" t="s">
        <v>45</v>
      </c>
      <c r="D26" s="93" t="s">
        <v>107</v>
      </c>
      <c r="E26" s="94" t="s">
        <v>108</v>
      </c>
      <c r="F26" s="89" t="s">
        <v>23</v>
      </c>
      <c r="G26" s="90" t="s">
        <v>109</v>
      </c>
      <c r="H26" s="153" t="s">
        <v>110</v>
      </c>
      <c r="I26" s="154"/>
      <c r="J26" s="89" t="s">
        <v>23</v>
      </c>
      <c r="K26" s="90" t="s">
        <v>109</v>
      </c>
      <c r="L26" s="153" t="s">
        <v>111</v>
      </c>
      <c r="M26" s="154"/>
    </row>
    <row r="27" spans="1:13" ht="28.5" customHeight="1" x14ac:dyDescent="0.45">
      <c r="A27" s="38" t="s">
        <v>28</v>
      </c>
      <c r="B27" s="59" t="s">
        <v>47</v>
      </c>
      <c r="C27" s="58" t="s">
        <v>46</v>
      </c>
      <c r="D27" s="114"/>
      <c r="E27" s="13"/>
      <c r="F27" s="60" t="s">
        <v>36</v>
      </c>
      <c r="G27" s="115"/>
      <c r="H27" s="45"/>
      <c r="I27" s="96"/>
      <c r="J27" s="87" t="s">
        <v>113</v>
      </c>
      <c r="K27" s="115"/>
      <c r="L27" s="45"/>
      <c r="M27" s="78"/>
    </row>
    <row r="28" spans="1:13" ht="28.5" x14ac:dyDescent="0.55000000000000004">
      <c r="A28" s="38" t="s">
        <v>29</v>
      </c>
      <c r="B28" s="59" t="s">
        <v>48</v>
      </c>
      <c r="C28" s="1"/>
      <c r="D28" s="121"/>
      <c r="E28" s="103"/>
      <c r="F28" s="57" t="s">
        <v>49</v>
      </c>
      <c r="G28" s="116"/>
      <c r="H28" s="77"/>
      <c r="I28" s="97"/>
      <c r="J28" s="84" t="s">
        <v>116</v>
      </c>
      <c r="K28" s="116"/>
      <c r="L28" s="77"/>
      <c r="M28" s="79"/>
    </row>
    <row r="29" spans="1:13" ht="26.25" x14ac:dyDescent="0.55000000000000004">
      <c r="A29" s="38"/>
      <c r="B29" s="30"/>
      <c r="C29" s="1"/>
      <c r="D29" s="26"/>
      <c r="E29" s="51"/>
      <c r="F29" s="56" t="s">
        <v>50</v>
      </c>
      <c r="G29" s="116"/>
      <c r="H29" s="77"/>
      <c r="I29" s="98"/>
      <c r="J29" s="85" t="s">
        <v>117</v>
      </c>
      <c r="K29" s="116"/>
      <c r="L29" s="77"/>
      <c r="M29" s="79"/>
    </row>
    <row r="30" spans="1:13" ht="18" x14ac:dyDescent="0.55000000000000004">
      <c r="A30" s="38"/>
      <c r="B30" s="30"/>
      <c r="C30" s="95"/>
      <c r="D30" s="101"/>
      <c r="E30" s="102"/>
      <c r="F30" s="56" t="s">
        <v>118</v>
      </c>
      <c r="G30" s="117"/>
      <c r="H30" s="88"/>
      <c r="I30" s="98"/>
      <c r="J30" s="85" t="s">
        <v>114</v>
      </c>
      <c r="K30" s="116"/>
      <c r="L30" s="77"/>
      <c r="M30" s="79"/>
    </row>
    <row r="31" spans="1:13" ht="18.399999999999999" thickBot="1" x14ac:dyDescent="0.6">
      <c r="A31" s="41"/>
      <c r="B31" s="35"/>
      <c r="C31" s="36"/>
      <c r="D31" s="46"/>
      <c r="E31" s="47"/>
      <c r="F31" s="104"/>
      <c r="G31" s="82"/>
      <c r="H31" s="82"/>
      <c r="I31" s="99"/>
      <c r="J31" s="86" t="s">
        <v>115</v>
      </c>
      <c r="K31" s="122"/>
      <c r="L31" s="105"/>
      <c r="M31" s="100"/>
    </row>
    <row r="32" spans="1:13" ht="28.9" thickBot="1" x14ac:dyDescent="0.5">
      <c r="A32" s="34" t="s">
        <v>65</v>
      </c>
      <c r="B32" s="39" t="s">
        <v>51</v>
      </c>
      <c r="C32" s="164" t="s">
        <v>27</v>
      </c>
      <c r="D32" s="64" t="s">
        <v>119</v>
      </c>
      <c r="E32" s="65" t="s">
        <v>108</v>
      </c>
      <c r="F32" s="89" t="s">
        <v>23</v>
      </c>
      <c r="G32" s="90" t="s">
        <v>109</v>
      </c>
      <c r="H32" s="153" t="s">
        <v>110</v>
      </c>
      <c r="I32" s="154"/>
      <c r="J32" s="89" t="s">
        <v>23</v>
      </c>
      <c r="K32" s="90" t="s">
        <v>109</v>
      </c>
      <c r="L32" s="153" t="s">
        <v>111</v>
      </c>
      <c r="M32" s="154"/>
    </row>
    <row r="33" spans="1:14" ht="28.5" x14ac:dyDescent="0.45">
      <c r="A33" s="37" t="s">
        <v>28</v>
      </c>
      <c r="B33" s="33" t="s">
        <v>52</v>
      </c>
      <c r="C33" s="165"/>
      <c r="D33" s="114"/>
      <c r="E33" s="13"/>
      <c r="F33" s="60" t="s">
        <v>58</v>
      </c>
      <c r="G33" s="115"/>
      <c r="H33" s="45"/>
      <c r="I33" s="107"/>
      <c r="J33" s="87" t="s">
        <v>113</v>
      </c>
      <c r="K33" s="115"/>
      <c r="L33" s="45"/>
      <c r="M33" s="78"/>
    </row>
    <row r="34" spans="1:14" ht="27.75" customHeight="1" x14ac:dyDescent="0.45">
      <c r="A34" s="38" t="s">
        <v>29</v>
      </c>
      <c r="B34" s="30" t="s">
        <v>53</v>
      </c>
      <c r="C34" s="165"/>
      <c r="D34" s="110"/>
      <c r="E34" s="111"/>
      <c r="F34" s="57" t="s">
        <v>59</v>
      </c>
      <c r="G34" s="116"/>
      <c r="H34" s="77"/>
      <c r="I34" s="108"/>
      <c r="J34" s="84" t="s">
        <v>116</v>
      </c>
      <c r="K34" s="116"/>
      <c r="L34" s="77"/>
      <c r="M34" s="79"/>
      <c r="N34" s="43"/>
    </row>
    <row r="35" spans="1:14" ht="30.75" customHeight="1" x14ac:dyDescent="0.45">
      <c r="A35" s="38" t="s">
        <v>6</v>
      </c>
      <c r="B35" s="59" t="s">
        <v>54</v>
      </c>
      <c r="C35" s="165"/>
      <c r="D35" s="121"/>
      <c r="E35" s="103"/>
      <c r="F35" s="62" t="s">
        <v>60</v>
      </c>
      <c r="G35" s="116"/>
      <c r="H35" s="77"/>
      <c r="I35" s="109"/>
      <c r="J35" s="85" t="s">
        <v>117</v>
      </c>
      <c r="K35" s="116"/>
      <c r="L35" s="77"/>
      <c r="M35" s="79"/>
    </row>
    <row r="36" spans="1:14" ht="28.5" x14ac:dyDescent="0.45">
      <c r="A36" s="38" t="s">
        <v>7</v>
      </c>
      <c r="B36" s="59" t="s">
        <v>55</v>
      </c>
      <c r="C36" s="165"/>
      <c r="D36" s="121"/>
      <c r="E36" s="103"/>
      <c r="F36" s="62" t="s">
        <v>61</v>
      </c>
      <c r="G36" s="117"/>
      <c r="H36" s="88"/>
      <c r="I36" s="109"/>
      <c r="J36" s="85" t="s">
        <v>114</v>
      </c>
      <c r="K36" s="117"/>
      <c r="L36" s="88"/>
      <c r="M36" s="79"/>
    </row>
    <row r="37" spans="1:14" ht="28.5" x14ac:dyDescent="0.45">
      <c r="A37" s="38" t="s">
        <v>8</v>
      </c>
      <c r="B37" s="59" t="s">
        <v>56</v>
      </c>
      <c r="C37" s="165"/>
      <c r="D37" s="121"/>
      <c r="E37" s="103"/>
      <c r="F37" s="187" t="s">
        <v>62</v>
      </c>
      <c r="G37" s="190"/>
      <c r="H37" s="158"/>
      <c r="I37" s="240"/>
      <c r="J37" s="155" t="s">
        <v>115</v>
      </c>
      <c r="K37" s="190"/>
      <c r="L37" s="158"/>
      <c r="M37" s="161"/>
    </row>
    <row r="38" spans="1:14" ht="14.65" thickBot="1" x14ac:dyDescent="0.5">
      <c r="A38" s="41" t="s">
        <v>9</v>
      </c>
      <c r="B38" s="61" t="s">
        <v>57</v>
      </c>
      <c r="C38" s="166"/>
      <c r="D38" s="123"/>
      <c r="E38" s="106"/>
      <c r="F38" s="189"/>
      <c r="G38" s="192"/>
      <c r="H38" s="160"/>
      <c r="I38" s="241"/>
      <c r="J38" s="157"/>
      <c r="K38" s="192"/>
      <c r="L38" s="160"/>
      <c r="M38" s="163"/>
    </row>
    <row r="39" spans="1:14" ht="27.75" customHeight="1" thickBot="1" x14ac:dyDescent="0.5">
      <c r="A39" s="32" t="s">
        <v>66</v>
      </c>
      <c r="B39" s="40" t="s">
        <v>67</v>
      </c>
      <c r="C39" s="164" t="s">
        <v>27</v>
      </c>
      <c r="D39" s="64" t="s">
        <v>107</v>
      </c>
      <c r="E39" s="65" t="s">
        <v>108</v>
      </c>
      <c r="F39" s="89" t="s">
        <v>23</v>
      </c>
      <c r="G39" s="90" t="s">
        <v>109</v>
      </c>
      <c r="H39" s="153" t="s">
        <v>110</v>
      </c>
      <c r="I39" s="154"/>
      <c r="J39" s="89" t="s">
        <v>23</v>
      </c>
      <c r="K39" s="90" t="s">
        <v>109</v>
      </c>
      <c r="L39" s="153" t="s">
        <v>111</v>
      </c>
      <c r="M39" s="154"/>
    </row>
    <row r="40" spans="1:14" ht="28.5" x14ac:dyDescent="0.45">
      <c r="A40" s="44" t="s">
        <v>28</v>
      </c>
      <c r="B40" s="42" t="s">
        <v>68</v>
      </c>
      <c r="C40" s="165"/>
      <c r="D40" s="114"/>
      <c r="E40" s="13"/>
      <c r="F40" s="63" t="s">
        <v>69</v>
      </c>
      <c r="G40" s="115"/>
      <c r="H40" s="45"/>
      <c r="I40" s="112"/>
      <c r="J40" s="87" t="s">
        <v>113</v>
      </c>
      <c r="K40" s="115"/>
      <c r="L40" s="45"/>
      <c r="M40" s="78"/>
    </row>
    <row r="41" spans="1:14" ht="27.75" customHeight="1" x14ac:dyDescent="0.45">
      <c r="A41" s="184"/>
      <c r="B41" s="248"/>
      <c r="C41" s="165"/>
      <c r="D41" s="242"/>
      <c r="E41" s="245"/>
      <c r="F41" s="49" t="s">
        <v>70</v>
      </c>
      <c r="G41" s="116"/>
      <c r="H41" s="77"/>
      <c r="I41" s="113"/>
      <c r="J41" s="84" t="s">
        <v>116</v>
      </c>
      <c r="K41" s="116"/>
      <c r="L41" s="77"/>
      <c r="M41" s="79"/>
    </row>
    <row r="42" spans="1:14" ht="27.75" customHeight="1" x14ac:dyDescent="0.45">
      <c r="A42" s="185"/>
      <c r="B42" s="249"/>
      <c r="C42" s="165"/>
      <c r="D42" s="243"/>
      <c r="E42" s="246"/>
      <c r="F42" s="49" t="s">
        <v>112</v>
      </c>
      <c r="G42" s="116"/>
      <c r="H42" s="77"/>
      <c r="I42" s="113"/>
      <c r="J42" s="85" t="s">
        <v>117</v>
      </c>
      <c r="K42" s="116"/>
      <c r="L42" s="77"/>
      <c r="M42" s="79"/>
    </row>
    <row r="43" spans="1:14" ht="27.75" customHeight="1" x14ac:dyDescent="0.45">
      <c r="A43" s="185"/>
      <c r="B43" s="249"/>
      <c r="C43" s="165"/>
      <c r="D43" s="243"/>
      <c r="E43" s="246"/>
      <c r="F43" s="251"/>
      <c r="G43" s="253"/>
      <c r="H43" s="253"/>
      <c r="I43" s="255"/>
      <c r="J43" s="85" t="s">
        <v>114</v>
      </c>
      <c r="K43" s="117"/>
      <c r="L43" s="88"/>
      <c r="M43" s="79"/>
    </row>
    <row r="44" spans="1:14" ht="14.65" thickBot="1" x14ac:dyDescent="0.5">
      <c r="A44" s="186"/>
      <c r="B44" s="250"/>
      <c r="C44" s="166"/>
      <c r="D44" s="244"/>
      <c r="E44" s="247"/>
      <c r="F44" s="252"/>
      <c r="G44" s="254"/>
      <c r="H44" s="254"/>
      <c r="I44" s="256"/>
      <c r="J44" s="75" t="s">
        <v>115</v>
      </c>
      <c r="K44" s="117"/>
      <c r="L44" s="88"/>
      <c r="M44" s="100"/>
    </row>
    <row r="45" spans="1:14" ht="17.25" customHeight="1" x14ac:dyDescent="0.45">
      <c r="A45" s="3"/>
      <c r="B45" s="4" t="s">
        <v>12</v>
      </c>
      <c r="C45" s="178" t="s">
        <v>15</v>
      </c>
      <c r="D45" s="179"/>
      <c r="E45" s="180"/>
      <c r="F45" s="196" t="s">
        <v>15</v>
      </c>
      <c r="G45" s="197"/>
      <c r="H45" s="197"/>
      <c r="I45" s="198"/>
      <c r="J45" s="196" t="s">
        <v>15</v>
      </c>
      <c r="K45" s="197"/>
      <c r="L45" s="197"/>
      <c r="M45" s="198"/>
    </row>
    <row r="46" spans="1:14" ht="27" customHeight="1" thickBot="1" x14ac:dyDescent="0.5">
      <c r="A46" s="5"/>
      <c r="B46" s="2" t="s">
        <v>13</v>
      </c>
      <c r="C46" s="181"/>
      <c r="D46" s="182"/>
      <c r="E46" s="183"/>
      <c r="F46" s="193"/>
      <c r="G46" s="194"/>
      <c r="H46" s="194"/>
      <c r="I46" s="195"/>
      <c r="J46" s="205"/>
      <c r="K46" s="206"/>
      <c r="L46" s="206"/>
      <c r="M46" s="207"/>
    </row>
    <row r="47" spans="1:14" ht="15.75" customHeight="1" x14ac:dyDescent="0.45">
      <c r="A47" s="3"/>
      <c r="B47" s="4" t="s">
        <v>12</v>
      </c>
      <c r="C47" s="172"/>
      <c r="D47" s="173"/>
      <c r="E47" s="174"/>
      <c r="F47" s="199"/>
      <c r="G47" s="200"/>
      <c r="H47" s="200"/>
      <c r="I47" s="201"/>
      <c r="J47" s="196" t="s">
        <v>15</v>
      </c>
      <c r="K47" s="197"/>
      <c r="L47" s="197"/>
      <c r="M47" s="198"/>
    </row>
    <row r="48" spans="1:14" ht="28.5" customHeight="1" thickBot="1" x14ac:dyDescent="0.5">
      <c r="A48" s="5"/>
      <c r="B48" s="2" t="s">
        <v>16</v>
      </c>
      <c r="C48" s="175"/>
      <c r="D48" s="176"/>
      <c r="E48" s="177"/>
      <c r="F48" s="202"/>
      <c r="G48" s="203"/>
      <c r="H48" s="203"/>
      <c r="I48" s="204"/>
      <c r="J48" s="193"/>
      <c r="K48" s="194"/>
      <c r="L48" s="194"/>
      <c r="M48" s="195"/>
    </row>
    <row r="49" spans="1:13" x14ac:dyDescent="0.45">
      <c r="A49" s="3"/>
      <c r="B49" s="4" t="s">
        <v>11</v>
      </c>
      <c r="C49" s="178" t="s">
        <v>15</v>
      </c>
      <c r="D49" s="179"/>
      <c r="E49" s="180"/>
      <c r="F49" s="196" t="s">
        <v>15</v>
      </c>
      <c r="G49" s="197"/>
      <c r="H49" s="197"/>
      <c r="I49" s="198"/>
      <c r="J49" s="196" t="s">
        <v>15</v>
      </c>
      <c r="K49" s="197"/>
      <c r="L49" s="197"/>
      <c r="M49" s="198"/>
    </row>
    <row r="50" spans="1:13" ht="27.75" customHeight="1" thickBot="1" x14ac:dyDescent="0.5">
      <c r="A50" s="5"/>
      <c r="B50" s="2" t="s">
        <v>14</v>
      </c>
      <c r="C50" s="169"/>
      <c r="D50" s="170"/>
      <c r="E50" s="171"/>
      <c r="F50" s="193"/>
      <c r="G50" s="194"/>
      <c r="H50" s="194"/>
      <c r="I50" s="195"/>
      <c r="J50" s="193"/>
      <c r="K50" s="194"/>
      <c r="L50" s="194"/>
      <c r="M50" s="195"/>
    </row>
  </sheetData>
  <mergeCells count="67">
    <mergeCell ref="H39:I39"/>
    <mergeCell ref="L39:M39"/>
    <mergeCell ref="D41:D44"/>
    <mergeCell ref="E41:E44"/>
    <mergeCell ref="B41:B44"/>
    <mergeCell ref="F43:F44"/>
    <mergeCell ref="G43:G44"/>
    <mergeCell ref="H43:H44"/>
    <mergeCell ref="I43:I44"/>
    <mergeCell ref="L32:M32"/>
    <mergeCell ref="J37:J38"/>
    <mergeCell ref="K37:K38"/>
    <mergeCell ref="L37:L38"/>
    <mergeCell ref="M37:M38"/>
    <mergeCell ref="F37:F38"/>
    <mergeCell ref="G37:G38"/>
    <mergeCell ref="H37:H38"/>
    <mergeCell ref="I37:I38"/>
    <mergeCell ref="H32:I32"/>
    <mergeCell ref="B2:C2"/>
    <mergeCell ref="F2:I2"/>
    <mergeCell ref="J2:M2"/>
    <mergeCell ref="A3:A5"/>
    <mergeCell ref="B3:B5"/>
    <mergeCell ref="C3:C5"/>
    <mergeCell ref="D3:D5"/>
    <mergeCell ref="E3:E5"/>
    <mergeCell ref="F3:I3"/>
    <mergeCell ref="J3:M3"/>
    <mergeCell ref="F4:F5"/>
    <mergeCell ref="G4:G5"/>
    <mergeCell ref="H4:I5"/>
    <mergeCell ref="J4:J5"/>
    <mergeCell ref="K4:K5"/>
    <mergeCell ref="L4:M5"/>
    <mergeCell ref="J50:M50"/>
    <mergeCell ref="F45:I45"/>
    <mergeCell ref="F49:I49"/>
    <mergeCell ref="F46:I46"/>
    <mergeCell ref="F50:I50"/>
    <mergeCell ref="F47:I48"/>
    <mergeCell ref="J45:M45"/>
    <mergeCell ref="J46:M46"/>
    <mergeCell ref="J47:M47"/>
    <mergeCell ref="J49:M49"/>
    <mergeCell ref="J48:M48"/>
    <mergeCell ref="F17:F25"/>
    <mergeCell ref="G17:G25"/>
    <mergeCell ref="H17:H25"/>
    <mergeCell ref="H13:I13"/>
    <mergeCell ref="H26:I26"/>
    <mergeCell ref="I17:I25"/>
    <mergeCell ref="C32:C38"/>
    <mergeCell ref="C39:C44"/>
    <mergeCell ref="A6:B6"/>
    <mergeCell ref="C50:E50"/>
    <mergeCell ref="C47:E48"/>
    <mergeCell ref="C45:E45"/>
    <mergeCell ref="C46:E46"/>
    <mergeCell ref="C49:E49"/>
    <mergeCell ref="C13:C25"/>
    <mergeCell ref="A41:A44"/>
    <mergeCell ref="L26:M26"/>
    <mergeCell ref="L13:M13"/>
    <mergeCell ref="J18:J25"/>
    <mergeCell ref="L18:L25"/>
    <mergeCell ref="M18:M25"/>
  </mergeCells>
  <dataValidations count="3">
    <dataValidation type="list" allowBlank="1" showInputMessage="1" showErrorMessage="1" sqref="D8 D27:D28 D33:D38 D40">
      <formula1>Required</formula1>
    </dataValidation>
    <dataValidation type="list" allowBlank="1" showInputMessage="1" showErrorMessage="1" sqref="E8 E27:E28 E33:E38 E40">
      <formula1>Complied</formula1>
    </dataValidation>
    <dataValidation type="list" allowBlank="1" showInputMessage="1" showErrorMessage="1" sqref="G8:H11 K8:L12 G14:H25 K14:L25 G27:H30 K27:L31 G33:H37 K33:L37 G40:H43 K40:L44">
      <formula1>YesNo</formula1>
    </dataValidation>
  </dataValidations>
  <hyperlinks>
    <hyperlink ref="D15:D25" location="'LPD Calculator'!A1" display="'LPD Calculator'!A1"/>
  </hyperlinks>
  <pageMargins left="0.25" right="0" top="0.5" bottom="0" header="0.3" footer="0.3"/>
  <pageSetup paperSize="5" scale="75" orientation="landscape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topLeftCell="A3" workbookViewId="0">
      <selection activeCell="C17" sqref="C17"/>
    </sheetView>
  </sheetViews>
  <sheetFormatPr defaultRowHeight="14.25" x14ac:dyDescent="0.45"/>
  <cols>
    <col min="1" max="1" width="33.6640625" bestFit="1" customWidth="1"/>
    <col min="2" max="2" width="22.796875" bestFit="1" customWidth="1"/>
    <col min="3" max="3" width="6.19921875" bestFit="1" customWidth="1"/>
    <col min="4" max="4" width="3.265625" bestFit="1" customWidth="1"/>
    <col min="5" max="5" width="12.86328125" bestFit="1" customWidth="1"/>
    <col min="6" max="6" width="7.3984375" customWidth="1"/>
    <col min="7" max="7" width="5.73046875" bestFit="1" customWidth="1"/>
    <col min="8" max="8" width="8.1328125" bestFit="1" customWidth="1"/>
    <col min="10" max="10" width="11.9296875" bestFit="1" customWidth="1"/>
  </cols>
  <sheetData>
    <row r="1" spans="1:10" ht="14.65" thickBot="1" x14ac:dyDescent="0.5">
      <c r="A1" s="124" t="s">
        <v>120</v>
      </c>
      <c r="B1" s="124"/>
    </row>
    <row r="2" spans="1:10" ht="42.75" x14ac:dyDescent="0.45">
      <c r="A2" s="124"/>
      <c r="B2" s="134" t="s">
        <v>148</v>
      </c>
      <c r="C2" s="257" t="s">
        <v>147</v>
      </c>
      <c r="D2" s="257"/>
      <c r="E2" s="148" t="s">
        <v>150</v>
      </c>
      <c r="F2" s="258" t="s">
        <v>145</v>
      </c>
      <c r="G2" s="259"/>
    </row>
    <row r="3" spans="1:10" x14ac:dyDescent="0.45">
      <c r="A3" s="124"/>
      <c r="B3" s="135" t="s">
        <v>123</v>
      </c>
      <c r="C3" s="133">
        <f>SUMIF($B$17:$B$116, "Residential", $C$17:$C$116)</f>
        <v>0</v>
      </c>
      <c r="D3" s="126" t="s">
        <v>139</v>
      </c>
      <c r="E3" s="133">
        <f>SUMIF($B$17:$B$116, "Residential", $E$17:$E$116)</f>
        <v>0</v>
      </c>
      <c r="F3" s="127">
        <f t="shared" ref="F3:F13" si="0">IF(C3=0,0,E3/C3)</f>
        <v>0</v>
      </c>
      <c r="G3" s="136" t="s">
        <v>94</v>
      </c>
    </row>
    <row r="4" spans="1:10" x14ac:dyDescent="0.45">
      <c r="A4" s="124"/>
      <c r="B4" s="135" t="s">
        <v>124</v>
      </c>
      <c r="C4" s="133">
        <f>SUMIF($B$17:$B$116, "Hotel", $C$17:$C$116)</f>
        <v>0</v>
      </c>
      <c r="D4" s="126" t="s">
        <v>139</v>
      </c>
      <c r="E4" s="133">
        <f>SUMIF($B$17:$B$116, "Hotel", $E$17:$E$116)</f>
        <v>0</v>
      </c>
      <c r="F4" s="127">
        <f t="shared" si="0"/>
        <v>0</v>
      </c>
      <c r="G4" s="136" t="s">
        <v>94</v>
      </c>
    </row>
    <row r="5" spans="1:10" x14ac:dyDescent="0.45">
      <c r="A5" s="124"/>
      <c r="B5" s="135" t="s">
        <v>125</v>
      </c>
      <c r="C5" s="133">
        <f>SUMIF($B$17:$B$116, "School", $C$17:$C$116)</f>
        <v>0</v>
      </c>
      <c r="D5" s="126" t="s">
        <v>139</v>
      </c>
      <c r="E5" s="133">
        <f>SUMIF($B$17:$B$116, "School", $E$17:$E$116)</f>
        <v>0</v>
      </c>
      <c r="F5" s="127">
        <f t="shared" si="0"/>
        <v>0</v>
      </c>
      <c r="G5" s="136" t="s">
        <v>94</v>
      </c>
    </row>
    <row r="6" spans="1:10" x14ac:dyDescent="0.45">
      <c r="A6" s="124"/>
      <c r="B6" s="135" t="s">
        <v>126</v>
      </c>
      <c r="C6" s="133">
        <f>SUMIF($B$17:$B$116, "Hospital", $C$17:$C$116)</f>
        <v>0</v>
      </c>
      <c r="D6" s="126" t="s">
        <v>139</v>
      </c>
      <c r="E6" s="133">
        <f>SUMIF($B$17:$B$116, "Hospital", $E$17:$E$116)</f>
        <v>0</v>
      </c>
      <c r="F6" s="127">
        <f t="shared" si="0"/>
        <v>0</v>
      </c>
      <c r="G6" s="136" t="s">
        <v>94</v>
      </c>
    </row>
    <row r="7" spans="1:10" x14ac:dyDescent="0.45">
      <c r="A7" s="124"/>
      <c r="B7" s="135" t="s">
        <v>127</v>
      </c>
      <c r="C7" s="133">
        <f>SUMIF($B$17:$B$116, "Office", $C$17:$C$116)</f>
        <v>0</v>
      </c>
      <c r="D7" s="126" t="s">
        <v>139</v>
      </c>
      <c r="E7" s="133">
        <f>SUMIF($B$17:$B$116, "Office", $E$17:$E$116)</f>
        <v>0</v>
      </c>
      <c r="F7" s="127">
        <f t="shared" si="0"/>
        <v>0</v>
      </c>
      <c r="G7" s="136" t="s">
        <v>94</v>
      </c>
    </row>
    <row r="8" spans="1:10" x14ac:dyDescent="0.45">
      <c r="A8" s="124"/>
      <c r="B8" s="135" t="s">
        <v>128</v>
      </c>
      <c r="C8" s="133">
        <f>SUMIF($B$17:$B$116, "Mercantile/Retail", $C$17:$C$116)</f>
        <v>0</v>
      </c>
      <c r="D8" s="126" t="s">
        <v>139</v>
      </c>
      <c r="E8" s="133">
        <f>SUMIF($B$17:$B$116, "Mercantile/Retail", $E$17:$E$116)</f>
        <v>0</v>
      </c>
      <c r="F8" s="127">
        <f t="shared" si="0"/>
        <v>0</v>
      </c>
      <c r="G8" s="136" t="s">
        <v>94</v>
      </c>
    </row>
    <row r="9" spans="1:10" x14ac:dyDescent="0.45">
      <c r="A9" s="124"/>
      <c r="B9" s="135" t="s">
        <v>76</v>
      </c>
      <c r="C9" s="133">
        <f>SUMIF($B$17:$B$116, "Covered Parking", $C$17:$C$116)</f>
        <v>0</v>
      </c>
      <c r="D9" s="126" t="s">
        <v>139</v>
      </c>
      <c r="E9" s="133">
        <f>SUMIF($B$17:$B$116, "Covered Parking", $E$17:$E$116)</f>
        <v>0</v>
      </c>
      <c r="F9" s="127">
        <f t="shared" si="0"/>
        <v>0</v>
      </c>
      <c r="G9" s="136" t="s">
        <v>94</v>
      </c>
    </row>
    <row r="10" spans="1:10" x14ac:dyDescent="0.45">
      <c r="A10" s="124"/>
      <c r="B10" s="135" t="s">
        <v>129</v>
      </c>
      <c r="C10" s="133">
        <f>SUMIF($B$17:$B$116, "Open and Outdoor Parking", $C$17:$C$116)</f>
        <v>0</v>
      </c>
      <c r="D10" s="126" t="s">
        <v>139</v>
      </c>
      <c r="E10" s="133">
        <f>SUMIF($B$17:$B$116, "Open and Outdoor Parking", $E$17:$E$116)</f>
        <v>0</v>
      </c>
      <c r="F10" s="127">
        <f t="shared" si="0"/>
        <v>0</v>
      </c>
      <c r="G10" s="136" t="s">
        <v>94</v>
      </c>
    </row>
    <row r="11" spans="1:10" x14ac:dyDescent="0.45">
      <c r="A11" s="124"/>
      <c r="B11" s="135" t="s">
        <v>130</v>
      </c>
      <c r="C11" s="133">
        <f>SUMIF($B$17:$B$116, "Exterior Façade", $C$17:$C$116)</f>
        <v>0</v>
      </c>
      <c r="D11" s="126" t="s">
        <v>139</v>
      </c>
      <c r="E11" s="133">
        <f>SUMIF($B$17:$B$116, "Exterior Façade", $E$17:$E$116)</f>
        <v>0</v>
      </c>
      <c r="F11" s="127">
        <f t="shared" si="0"/>
        <v>0</v>
      </c>
      <c r="G11" s="136" t="s">
        <v>94</v>
      </c>
    </row>
    <row r="12" spans="1:10" x14ac:dyDescent="0.45">
      <c r="A12" s="124"/>
      <c r="B12" s="135" t="s">
        <v>134</v>
      </c>
      <c r="C12" s="133">
        <f>SUMIF($B$17:$B$116, "Active Entrance", $C$17:$C$116)</f>
        <v>0</v>
      </c>
      <c r="D12" s="126" t="s">
        <v>141</v>
      </c>
      <c r="E12" s="133">
        <f>SUMIF($B$17:$B$116, "Active Entrance", $E$17:$E$116)</f>
        <v>0</v>
      </c>
      <c r="F12" s="127">
        <f t="shared" si="0"/>
        <v>0</v>
      </c>
      <c r="G12" s="136" t="s">
        <v>136</v>
      </c>
    </row>
    <row r="13" spans="1:10" ht="14.65" thickBot="1" x14ac:dyDescent="0.5">
      <c r="A13" s="124"/>
      <c r="B13" s="137" t="s">
        <v>144</v>
      </c>
      <c r="C13" s="138">
        <f>SUMIF($B$17:$B$116, "Inactive Entrance", $C$17:$C$116)</f>
        <v>0</v>
      </c>
      <c r="D13" s="139" t="s">
        <v>141</v>
      </c>
      <c r="E13" s="138">
        <f>SUMIF($B$17:$B$116, "Inactive Entrance", $E$17:$E$116)</f>
        <v>0</v>
      </c>
      <c r="F13" s="132">
        <f t="shared" si="0"/>
        <v>0</v>
      </c>
      <c r="G13" s="140" t="s">
        <v>136</v>
      </c>
    </row>
    <row r="14" spans="1:10" x14ac:dyDescent="0.45">
      <c r="A14" s="124"/>
      <c r="B14" s="150" t="s">
        <v>151</v>
      </c>
    </row>
    <row r="15" spans="1:10" ht="28.5" x14ac:dyDescent="0.45">
      <c r="A15" s="128" t="s">
        <v>121</v>
      </c>
      <c r="B15" s="128" t="s">
        <v>148</v>
      </c>
      <c r="C15" s="262" t="s">
        <v>133</v>
      </c>
      <c r="D15" s="262"/>
      <c r="E15" s="130" t="s">
        <v>142</v>
      </c>
      <c r="F15" s="262" t="s">
        <v>132</v>
      </c>
      <c r="G15" s="262"/>
      <c r="H15" s="262" t="s">
        <v>131</v>
      </c>
      <c r="I15" s="262"/>
      <c r="J15" s="128" t="str">
        <f>IF(J16&gt;0,"Not Complied","Complied")</f>
        <v>Not Complied</v>
      </c>
    </row>
    <row r="16" spans="1:10" s="125" customFormat="1" x14ac:dyDescent="0.45">
      <c r="A16" s="147" t="s">
        <v>149</v>
      </c>
      <c r="B16" s="131"/>
      <c r="C16" s="260"/>
      <c r="D16" s="260"/>
      <c r="E16" s="149" t="s">
        <v>143</v>
      </c>
      <c r="F16" s="260"/>
      <c r="G16" s="261"/>
      <c r="H16" s="260"/>
      <c r="I16" s="260"/>
      <c r="J16" s="129">
        <f>COUNTIF(J17:J116,"Not Complied")</f>
        <v>100</v>
      </c>
    </row>
    <row r="17" spans="1:10" x14ac:dyDescent="0.45">
      <c r="A17" s="151"/>
      <c r="B17" s="151"/>
      <c r="C17" s="152">
        <v>0</v>
      </c>
      <c r="D17" s="126" t="str">
        <f>IFERROR(VLOOKUP(B17,Sheet1!$E$2:$H$12,4,FALSE),"")</f>
        <v/>
      </c>
      <c r="E17" s="152">
        <v>0</v>
      </c>
      <c r="F17" s="127">
        <f>IF(C17=0,0,E17/C17)</f>
        <v>0</v>
      </c>
      <c r="G17" s="126" t="str">
        <f>IFERROR(VLOOKUP(B17,Sheet1!$E$2:$G$12,3,FALSE),"")</f>
        <v/>
      </c>
      <c r="H17" s="126" t="str">
        <f>IFERROR(VLOOKUP(B17,Sheet1!$E$2:$F$12,2,FALSE),"")</f>
        <v/>
      </c>
      <c r="I17" s="126" t="str">
        <f>IFERROR(VLOOKUP(B17,Sheet1!$E$2:$G$12,3,FALSE),"")</f>
        <v/>
      </c>
      <c r="J17" s="126" t="str">
        <f>IF(F17=0,"Not Complied",IF(F17&lt;H17,"Complied",IF(F17=H17,"Complied",IF(F17&gt;H17,"Not Complied"))))</f>
        <v>Not Complied</v>
      </c>
    </row>
    <row r="18" spans="1:10" x14ac:dyDescent="0.45">
      <c r="A18" s="151"/>
      <c r="B18" s="151"/>
      <c r="C18" s="152">
        <v>0</v>
      </c>
      <c r="D18" s="126" t="str">
        <f>IFERROR(VLOOKUP(B18,Sheet1!$E$2:$H$12,4,FALSE),"")</f>
        <v/>
      </c>
      <c r="E18" s="152">
        <v>0</v>
      </c>
      <c r="F18" s="127">
        <f t="shared" ref="F18:F81" si="1">IF(C18=0,0,E18/C18)</f>
        <v>0</v>
      </c>
      <c r="G18" s="126" t="str">
        <f>IFERROR(VLOOKUP(B18,Sheet1!$E$2:$G$12,3,FALSE),"")</f>
        <v/>
      </c>
      <c r="H18" s="126" t="str">
        <f>IFERROR(VLOOKUP(B18,Sheet1!$E$2:$F$12,2,FALSE),"")</f>
        <v/>
      </c>
      <c r="I18" s="126" t="str">
        <f>IFERROR(VLOOKUP(B18,Sheet1!$E$2:$G$12,3,FALSE),"")</f>
        <v/>
      </c>
      <c r="J18" s="126" t="str">
        <f t="shared" ref="J18:J81" si="2">IF(F18=0,"Not Complied",IF(F18&lt;H18,"Complied",IF(F18=H18,"Complied",IF(F18&gt;H18,"Not Complied"))))</f>
        <v>Not Complied</v>
      </c>
    </row>
    <row r="19" spans="1:10" x14ac:dyDescent="0.45">
      <c r="A19" s="151"/>
      <c r="B19" s="151"/>
      <c r="C19" s="152">
        <v>0</v>
      </c>
      <c r="D19" s="126" t="str">
        <f>IFERROR(VLOOKUP(B19,Sheet1!$E$2:$H$12,4,FALSE),"")</f>
        <v/>
      </c>
      <c r="E19" s="152">
        <v>0</v>
      </c>
      <c r="F19" s="127">
        <f t="shared" si="1"/>
        <v>0</v>
      </c>
      <c r="G19" s="126" t="str">
        <f>IFERROR(VLOOKUP(B19,Sheet1!$E$2:$G$12,3,FALSE),"")</f>
        <v/>
      </c>
      <c r="H19" s="126" t="str">
        <f>IFERROR(VLOOKUP(B19,Sheet1!$E$2:$F$12,2,FALSE),"")</f>
        <v/>
      </c>
      <c r="I19" s="126" t="str">
        <f>IFERROR(VLOOKUP(B19,Sheet1!$E$2:$G$12,3,FALSE),"")</f>
        <v/>
      </c>
      <c r="J19" s="126" t="str">
        <f t="shared" si="2"/>
        <v>Not Complied</v>
      </c>
    </row>
    <row r="20" spans="1:10" x14ac:dyDescent="0.45">
      <c r="A20" s="151"/>
      <c r="B20" s="151"/>
      <c r="C20" s="152">
        <v>0</v>
      </c>
      <c r="D20" s="126" t="str">
        <f>IFERROR(VLOOKUP(B20,Sheet1!$E$2:$H$12,4,FALSE),"")</f>
        <v/>
      </c>
      <c r="E20" s="152">
        <v>0</v>
      </c>
      <c r="F20" s="127">
        <f t="shared" si="1"/>
        <v>0</v>
      </c>
      <c r="G20" s="126" t="str">
        <f>IFERROR(VLOOKUP(B20,Sheet1!$E$2:$G$12,3,FALSE),"")</f>
        <v/>
      </c>
      <c r="H20" s="126" t="str">
        <f>IFERROR(VLOOKUP(B20,Sheet1!$E$2:$F$12,2,FALSE),"")</f>
        <v/>
      </c>
      <c r="I20" s="126" t="str">
        <f>IFERROR(VLOOKUP(B20,Sheet1!$E$2:$G$12,3,FALSE),"")</f>
        <v/>
      </c>
      <c r="J20" s="126" t="str">
        <f t="shared" si="2"/>
        <v>Not Complied</v>
      </c>
    </row>
    <row r="21" spans="1:10" x14ac:dyDescent="0.45">
      <c r="A21" s="151"/>
      <c r="B21" s="151"/>
      <c r="C21" s="152">
        <v>0</v>
      </c>
      <c r="D21" s="126" t="str">
        <f>IFERROR(VLOOKUP(B21,Sheet1!$E$2:$H$12,4,FALSE),"")</f>
        <v/>
      </c>
      <c r="E21" s="152">
        <v>0</v>
      </c>
      <c r="F21" s="127">
        <f t="shared" si="1"/>
        <v>0</v>
      </c>
      <c r="G21" s="126" t="str">
        <f>IFERROR(VLOOKUP(B21,Sheet1!$E$2:$G$12,3,FALSE),"")</f>
        <v/>
      </c>
      <c r="H21" s="126" t="str">
        <f>IFERROR(VLOOKUP(B21,Sheet1!$E$2:$F$12,2,FALSE),"")</f>
        <v/>
      </c>
      <c r="I21" s="126" t="str">
        <f>IFERROR(VLOOKUP(B21,Sheet1!$E$2:$G$12,3,FALSE),"")</f>
        <v/>
      </c>
      <c r="J21" s="126" t="str">
        <f t="shared" si="2"/>
        <v>Not Complied</v>
      </c>
    </row>
    <row r="22" spans="1:10" x14ac:dyDescent="0.45">
      <c r="A22" s="151"/>
      <c r="B22" s="151"/>
      <c r="C22" s="152">
        <v>0</v>
      </c>
      <c r="D22" s="126" t="str">
        <f>IFERROR(VLOOKUP(B22,Sheet1!$E$2:$H$12,4,FALSE),"")</f>
        <v/>
      </c>
      <c r="E22" s="152">
        <v>0</v>
      </c>
      <c r="F22" s="127">
        <f t="shared" si="1"/>
        <v>0</v>
      </c>
      <c r="G22" s="126" t="str">
        <f>IFERROR(VLOOKUP(B22,Sheet1!$E$2:$G$12,3,FALSE),"")</f>
        <v/>
      </c>
      <c r="H22" s="126" t="str">
        <f>IFERROR(VLOOKUP(B22,Sheet1!$E$2:$F$12,2,FALSE),"")</f>
        <v/>
      </c>
      <c r="I22" s="126" t="str">
        <f>IFERROR(VLOOKUP(B22,Sheet1!$E$2:$G$12,3,FALSE),"")</f>
        <v/>
      </c>
      <c r="J22" s="126" t="str">
        <f t="shared" si="2"/>
        <v>Not Complied</v>
      </c>
    </row>
    <row r="23" spans="1:10" x14ac:dyDescent="0.45">
      <c r="A23" s="151"/>
      <c r="B23" s="151"/>
      <c r="C23" s="152">
        <v>0</v>
      </c>
      <c r="D23" s="126" t="str">
        <f>IFERROR(VLOOKUP(B23,Sheet1!$E$2:$H$12,4,FALSE),"")</f>
        <v/>
      </c>
      <c r="E23" s="152">
        <v>0</v>
      </c>
      <c r="F23" s="127">
        <f t="shared" si="1"/>
        <v>0</v>
      </c>
      <c r="G23" s="126" t="str">
        <f>IFERROR(VLOOKUP(B23,Sheet1!$E$2:$G$12,3,FALSE),"")</f>
        <v/>
      </c>
      <c r="H23" s="126" t="str">
        <f>IFERROR(VLOOKUP(B23,Sheet1!$E$2:$F$12,2,FALSE),"")</f>
        <v/>
      </c>
      <c r="I23" s="126" t="str">
        <f>IFERROR(VLOOKUP(B23,Sheet1!$E$2:$G$12,3,FALSE),"")</f>
        <v/>
      </c>
      <c r="J23" s="126" t="str">
        <f t="shared" si="2"/>
        <v>Not Complied</v>
      </c>
    </row>
    <row r="24" spans="1:10" x14ac:dyDescent="0.45">
      <c r="A24" s="151"/>
      <c r="B24" s="151"/>
      <c r="C24" s="152">
        <v>0</v>
      </c>
      <c r="D24" s="126" t="str">
        <f>IFERROR(VLOOKUP(B24,Sheet1!$E$2:$H$12,4,FALSE),"")</f>
        <v/>
      </c>
      <c r="E24" s="152">
        <v>0</v>
      </c>
      <c r="F24" s="127">
        <f t="shared" si="1"/>
        <v>0</v>
      </c>
      <c r="G24" s="126" t="str">
        <f>IFERROR(VLOOKUP(B24,Sheet1!$E$2:$G$12,3,FALSE),"")</f>
        <v/>
      </c>
      <c r="H24" s="126" t="str">
        <f>IFERROR(VLOOKUP(B24,Sheet1!$E$2:$F$12,2,FALSE),"")</f>
        <v/>
      </c>
      <c r="I24" s="126" t="str">
        <f>IFERROR(VLOOKUP(B24,Sheet1!$E$2:$G$12,3,FALSE),"")</f>
        <v/>
      </c>
      <c r="J24" s="126" t="str">
        <f t="shared" si="2"/>
        <v>Not Complied</v>
      </c>
    </row>
    <row r="25" spans="1:10" x14ac:dyDescent="0.45">
      <c r="A25" s="151"/>
      <c r="B25" s="151"/>
      <c r="C25" s="152">
        <v>0</v>
      </c>
      <c r="D25" s="126" t="str">
        <f>IFERROR(VLOOKUP(B25,Sheet1!$E$2:$H$12,4,FALSE),"")</f>
        <v/>
      </c>
      <c r="E25" s="152">
        <v>0</v>
      </c>
      <c r="F25" s="127">
        <f t="shared" si="1"/>
        <v>0</v>
      </c>
      <c r="G25" s="126" t="str">
        <f>IFERROR(VLOOKUP(B25,Sheet1!$E$2:$G$12,3,FALSE),"")</f>
        <v/>
      </c>
      <c r="H25" s="126" t="str">
        <f>IFERROR(VLOOKUP(B25,Sheet1!$E$2:$F$12,2,FALSE),"")</f>
        <v/>
      </c>
      <c r="I25" s="126" t="str">
        <f>IFERROR(VLOOKUP(B25,Sheet1!$E$2:$G$12,3,FALSE),"")</f>
        <v/>
      </c>
      <c r="J25" s="126" t="str">
        <f t="shared" si="2"/>
        <v>Not Complied</v>
      </c>
    </row>
    <row r="26" spans="1:10" x14ac:dyDescent="0.45">
      <c r="A26" s="151"/>
      <c r="B26" s="151"/>
      <c r="C26" s="152">
        <v>0</v>
      </c>
      <c r="D26" s="126" t="str">
        <f>IFERROR(VLOOKUP(B26,Sheet1!$E$2:$H$12,4,FALSE),"")</f>
        <v/>
      </c>
      <c r="E26" s="152">
        <v>0</v>
      </c>
      <c r="F26" s="127">
        <f t="shared" si="1"/>
        <v>0</v>
      </c>
      <c r="G26" s="126" t="str">
        <f>IFERROR(VLOOKUP(B26,Sheet1!$E$2:$G$12,3,FALSE),"")</f>
        <v/>
      </c>
      <c r="H26" s="126" t="str">
        <f>IFERROR(VLOOKUP(B26,Sheet1!$E$2:$F$12,2,FALSE),"")</f>
        <v/>
      </c>
      <c r="I26" s="126" t="str">
        <f>IFERROR(VLOOKUP(B26,Sheet1!$E$2:$G$12,3,FALSE),"")</f>
        <v/>
      </c>
      <c r="J26" s="126" t="str">
        <f t="shared" si="2"/>
        <v>Not Complied</v>
      </c>
    </row>
    <row r="27" spans="1:10" x14ac:dyDescent="0.45">
      <c r="A27" s="151"/>
      <c r="B27" s="151"/>
      <c r="C27" s="152">
        <v>0</v>
      </c>
      <c r="D27" s="126" t="str">
        <f>IFERROR(VLOOKUP(B27,Sheet1!$E$2:$H$12,4,FALSE),"")</f>
        <v/>
      </c>
      <c r="E27" s="152">
        <v>0</v>
      </c>
      <c r="F27" s="127">
        <f t="shared" si="1"/>
        <v>0</v>
      </c>
      <c r="G27" s="126" t="str">
        <f>IFERROR(VLOOKUP(B27,Sheet1!$E$2:$G$12,3,FALSE),"")</f>
        <v/>
      </c>
      <c r="H27" s="126" t="str">
        <f>IFERROR(VLOOKUP(B27,Sheet1!$E$2:$F$12,2,FALSE),"")</f>
        <v/>
      </c>
      <c r="I27" s="126" t="str">
        <f>IFERROR(VLOOKUP(B27,Sheet1!$E$2:$G$12,3,FALSE),"")</f>
        <v/>
      </c>
      <c r="J27" s="126" t="str">
        <f t="shared" si="2"/>
        <v>Not Complied</v>
      </c>
    </row>
    <row r="28" spans="1:10" x14ac:dyDescent="0.45">
      <c r="A28" s="151"/>
      <c r="B28" s="151"/>
      <c r="C28" s="152">
        <v>0</v>
      </c>
      <c r="D28" s="126" t="str">
        <f>IFERROR(VLOOKUP(B28,Sheet1!$E$2:$H$12,4,FALSE),"")</f>
        <v/>
      </c>
      <c r="E28" s="152">
        <v>0</v>
      </c>
      <c r="F28" s="127">
        <f t="shared" si="1"/>
        <v>0</v>
      </c>
      <c r="G28" s="126" t="str">
        <f>IFERROR(VLOOKUP(B28,Sheet1!$E$2:$G$12,3,FALSE),"")</f>
        <v/>
      </c>
      <c r="H28" s="126" t="str">
        <f>IFERROR(VLOOKUP(B28,Sheet1!$E$2:$F$12,2,FALSE),"")</f>
        <v/>
      </c>
      <c r="I28" s="126" t="str">
        <f>IFERROR(VLOOKUP(B28,Sheet1!$E$2:$G$12,3,FALSE),"")</f>
        <v/>
      </c>
      <c r="J28" s="126" t="str">
        <f t="shared" si="2"/>
        <v>Not Complied</v>
      </c>
    </row>
    <row r="29" spans="1:10" x14ac:dyDescent="0.45">
      <c r="A29" s="151"/>
      <c r="B29" s="151"/>
      <c r="C29" s="152">
        <v>0</v>
      </c>
      <c r="D29" s="126" t="str">
        <f>IFERROR(VLOOKUP(B29,Sheet1!$E$2:$H$12,4,FALSE),"")</f>
        <v/>
      </c>
      <c r="E29" s="152">
        <v>0</v>
      </c>
      <c r="F29" s="127">
        <f t="shared" si="1"/>
        <v>0</v>
      </c>
      <c r="G29" s="126" t="str">
        <f>IFERROR(VLOOKUP(B29,Sheet1!$E$2:$G$12,3,FALSE),"")</f>
        <v/>
      </c>
      <c r="H29" s="126" t="str">
        <f>IFERROR(VLOOKUP(B29,Sheet1!$E$2:$F$12,2,FALSE),"")</f>
        <v/>
      </c>
      <c r="I29" s="126" t="str">
        <f>IFERROR(VLOOKUP(B29,Sheet1!$E$2:$G$12,3,FALSE),"")</f>
        <v/>
      </c>
      <c r="J29" s="126" t="str">
        <f t="shared" si="2"/>
        <v>Not Complied</v>
      </c>
    </row>
    <row r="30" spans="1:10" x14ac:dyDescent="0.45">
      <c r="A30" s="151"/>
      <c r="B30" s="151"/>
      <c r="C30" s="152">
        <v>0</v>
      </c>
      <c r="D30" s="126" t="str">
        <f>IFERROR(VLOOKUP(B30,Sheet1!$E$2:$H$12,4,FALSE),"")</f>
        <v/>
      </c>
      <c r="E30" s="152">
        <v>0</v>
      </c>
      <c r="F30" s="127">
        <f t="shared" si="1"/>
        <v>0</v>
      </c>
      <c r="G30" s="126" t="str">
        <f>IFERROR(VLOOKUP(B30,Sheet1!$E$2:$G$12,3,FALSE),"")</f>
        <v/>
      </c>
      <c r="H30" s="126" t="str">
        <f>IFERROR(VLOOKUP(B30,Sheet1!$E$2:$F$12,2,FALSE),"")</f>
        <v/>
      </c>
      <c r="I30" s="126" t="str">
        <f>IFERROR(VLOOKUP(B30,Sheet1!$E$2:$G$12,3,FALSE),"")</f>
        <v/>
      </c>
      <c r="J30" s="126" t="str">
        <f t="shared" si="2"/>
        <v>Not Complied</v>
      </c>
    </row>
    <row r="31" spans="1:10" x14ac:dyDescent="0.45">
      <c r="A31" s="151"/>
      <c r="B31" s="151"/>
      <c r="C31" s="152">
        <v>0</v>
      </c>
      <c r="D31" s="126" t="str">
        <f>IFERROR(VLOOKUP(B31,Sheet1!$E$2:$H$12,4,FALSE),"")</f>
        <v/>
      </c>
      <c r="E31" s="152">
        <v>0</v>
      </c>
      <c r="F31" s="127">
        <f t="shared" si="1"/>
        <v>0</v>
      </c>
      <c r="G31" s="126" t="str">
        <f>IFERROR(VLOOKUP(B31,Sheet1!$E$2:$G$12,3,FALSE),"")</f>
        <v/>
      </c>
      <c r="H31" s="126" t="str">
        <f>IFERROR(VLOOKUP(B31,Sheet1!$E$2:$F$12,2,FALSE),"")</f>
        <v/>
      </c>
      <c r="I31" s="126" t="str">
        <f>IFERROR(VLOOKUP(B31,Sheet1!$E$2:$G$12,3,FALSE),"")</f>
        <v/>
      </c>
      <c r="J31" s="126" t="str">
        <f t="shared" si="2"/>
        <v>Not Complied</v>
      </c>
    </row>
    <row r="32" spans="1:10" x14ac:dyDescent="0.45">
      <c r="A32" s="151"/>
      <c r="B32" s="151"/>
      <c r="C32" s="152">
        <v>0</v>
      </c>
      <c r="D32" s="126" t="str">
        <f>IFERROR(VLOOKUP(B32,Sheet1!$E$2:$H$12,4,FALSE),"")</f>
        <v/>
      </c>
      <c r="E32" s="152">
        <v>0</v>
      </c>
      <c r="F32" s="127">
        <f t="shared" si="1"/>
        <v>0</v>
      </c>
      <c r="G32" s="126" t="str">
        <f>IFERROR(VLOOKUP(B32,Sheet1!$E$2:$G$12,3,FALSE),"")</f>
        <v/>
      </c>
      <c r="H32" s="126" t="str">
        <f>IFERROR(VLOOKUP(B32,Sheet1!$E$2:$F$12,2,FALSE),"")</f>
        <v/>
      </c>
      <c r="I32" s="126" t="str">
        <f>IFERROR(VLOOKUP(B32,Sheet1!$E$2:$G$12,3,FALSE),"")</f>
        <v/>
      </c>
      <c r="J32" s="126" t="str">
        <f t="shared" si="2"/>
        <v>Not Complied</v>
      </c>
    </row>
    <row r="33" spans="1:10" x14ac:dyDescent="0.45">
      <c r="A33" s="151"/>
      <c r="B33" s="151"/>
      <c r="C33" s="152">
        <v>0</v>
      </c>
      <c r="D33" s="126" t="str">
        <f>IFERROR(VLOOKUP(B33,Sheet1!$E$2:$H$12,4,FALSE),"")</f>
        <v/>
      </c>
      <c r="E33" s="152">
        <v>0</v>
      </c>
      <c r="F33" s="127">
        <f t="shared" si="1"/>
        <v>0</v>
      </c>
      <c r="G33" s="126" t="str">
        <f>IFERROR(VLOOKUP(B33,Sheet1!$E$2:$G$12,3,FALSE),"")</f>
        <v/>
      </c>
      <c r="H33" s="126" t="str">
        <f>IFERROR(VLOOKUP(B33,Sheet1!$E$2:$F$12,2,FALSE),"")</f>
        <v/>
      </c>
      <c r="I33" s="126" t="str">
        <f>IFERROR(VLOOKUP(B33,Sheet1!$E$2:$G$12,3,FALSE),"")</f>
        <v/>
      </c>
      <c r="J33" s="126" t="str">
        <f t="shared" si="2"/>
        <v>Not Complied</v>
      </c>
    </row>
    <row r="34" spans="1:10" x14ac:dyDescent="0.45">
      <c r="A34" s="151"/>
      <c r="B34" s="151"/>
      <c r="C34" s="152">
        <v>0</v>
      </c>
      <c r="D34" s="126" t="str">
        <f>IFERROR(VLOOKUP(B34,Sheet1!$E$2:$H$12,4,FALSE),"")</f>
        <v/>
      </c>
      <c r="E34" s="152">
        <v>0</v>
      </c>
      <c r="F34" s="127">
        <f t="shared" si="1"/>
        <v>0</v>
      </c>
      <c r="G34" s="126" t="str">
        <f>IFERROR(VLOOKUP(B34,Sheet1!$E$2:$G$12,3,FALSE),"")</f>
        <v/>
      </c>
      <c r="H34" s="126" t="str">
        <f>IFERROR(VLOOKUP(B34,Sheet1!$E$2:$F$12,2,FALSE),"")</f>
        <v/>
      </c>
      <c r="I34" s="126" t="str">
        <f>IFERROR(VLOOKUP(B34,Sheet1!$E$2:$G$12,3,FALSE),"")</f>
        <v/>
      </c>
      <c r="J34" s="126" t="str">
        <f t="shared" si="2"/>
        <v>Not Complied</v>
      </c>
    </row>
    <row r="35" spans="1:10" x14ac:dyDescent="0.45">
      <c r="A35" s="151"/>
      <c r="B35" s="151"/>
      <c r="C35" s="152">
        <v>0</v>
      </c>
      <c r="D35" s="126" t="str">
        <f>IFERROR(VLOOKUP(B35,Sheet1!$E$2:$H$12,4,FALSE),"")</f>
        <v/>
      </c>
      <c r="E35" s="152">
        <v>0</v>
      </c>
      <c r="F35" s="127">
        <f t="shared" si="1"/>
        <v>0</v>
      </c>
      <c r="G35" s="126" t="str">
        <f>IFERROR(VLOOKUP(B35,Sheet1!$E$2:$G$12,3,FALSE),"")</f>
        <v/>
      </c>
      <c r="H35" s="126" t="str">
        <f>IFERROR(VLOOKUP(B35,Sheet1!$E$2:$F$12,2,FALSE),"")</f>
        <v/>
      </c>
      <c r="I35" s="126" t="str">
        <f>IFERROR(VLOOKUP(B35,Sheet1!$E$2:$G$12,3,FALSE),"")</f>
        <v/>
      </c>
      <c r="J35" s="126" t="str">
        <f t="shared" si="2"/>
        <v>Not Complied</v>
      </c>
    </row>
    <row r="36" spans="1:10" x14ac:dyDescent="0.45">
      <c r="A36" s="151"/>
      <c r="B36" s="151"/>
      <c r="C36" s="152">
        <v>0</v>
      </c>
      <c r="D36" s="126" t="str">
        <f>IFERROR(VLOOKUP(B36,Sheet1!$E$2:$H$12,4,FALSE),"")</f>
        <v/>
      </c>
      <c r="E36" s="152">
        <v>0</v>
      </c>
      <c r="F36" s="127">
        <f t="shared" si="1"/>
        <v>0</v>
      </c>
      <c r="G36" s="126" t="str">
        <f>IFERROR(VLOOKUP(B36,Sheet1!$E$2:$G$12,3,FALSE),"")</f>
        <v/>
      </c>
      <c r="H36" s="126" t="str">
        <f>IFERROR(VLOOKUP(B36,Sheet1!$E$2:$F$12,2,FALSE),"")</f>
        <v/>
      </c>
      <c r="I36" s="126" t="str">
        <f>IFERROR(VLOOKUP(B36,Sheet1!$E$2:$G$12,3,FALSE),"")</f>
        <v/>
      </c>
      <c r="J36" s="126" t="str">
        <f t="shared" si="2"/>
        <v>Not Complied</v>
      </c>
    </row>
    <row r="37" spans="1:10" x14ac:dyDescent="0.45">
      <c r="A37" s="151"/>
      <c r="B37" s="151"/>
      <c r="C37" s="152">
        <v>0</v>
      </c>
      <c r="D37" s="126" t="str">
        <f>IFERROR(VLOOKUP(B37,Sheet1!$E$2:$H$12,4,FALSE),"")</f>
        <v/>
      </c>
      <c r="E37" s="152">
        <v>0</v>
      </c>
      <c r="F37" s="127">
        <f t="shared" si="1"/>
        <v>0</v>
      </c>
      <c r="G37" s="126" t="str">
        <f>IFERROR(VLOOKUP(B37,Sheet1!$E$2:$G$12,3,FALSE),"")</f>
        <v/>
      </c>
      <c r="H37" s="126" t="str">
        <f>IFERROR(VLOOKUP(B37,Sheet1!$E$2:$F$12,2,FALSE),"")</f>
        <v/>
      </c>
      <c r="I37" s="126" t="str">
        <f>IFERROR(VLOOKUP(B37,Sheet1!$E$2:$G$12,3,FALSE),"")</f>
        <v/>
      </c>
      <c r="J37" s="126" t="str">
        <f t="shared" si="2"/>
        <v>Not Complied</v>
      </c>
    </row>
    <row r="38" spans="1:10" x14ac:dyDescent="0.45">
      <c r="A38" s="151"/>
      <c r="B38" s="151"/>
      <c r="C38" s="152">
        <v>0</v>
      </c>
      <c r="D38" s="126" t="str">
        <f>IFERROR(VLOOKUP(B38,Sheet1!$E$2:$H$12,4,FALSE),"")</f>
        <v/>
      </c>
      <c r="E38" s="152">
        <v>0</v>
      </c>
      <c r="F38" s="127">
        <f t="shared" si="1"/>
        <v>0</v>
      </c>
      <c r="G38" s="126" t="str">
        <f>IFERROR(VLOOKUP(B38,Sheet1!$E$2:$G$12,3,FALSE),"")</f>
        <v/>
      </c>
      <c r="H38" s="126" t="str">
        <f>IFERROR(VLOOKUP(B38,Sheet1!$E$2:$F$12,2,FALSE),"")</f>
        <v/>
      </c>
      <c r="I38" s="126" t="str">
        <f>IFERROR(VLOOKUP(B38,Sheet1!$E$2:$G$12,3,FALSE),"")</f>
        <v/>
      </c>
      <c r="J38" s="126" t="str">
        <f t="shared" si="2"/>
        <v>Not Complied</v>
      </c>
    </row>
    <row r="39" spans="1:10" x14ac:dyDescent="0.45">
      <c r="A39" s="151"/>
      <c r="B39" s="151"/>
      <c r="C39" s="152">
        <v>0</v>
      </c>
      <c r="D39" s="126" t="str">
        <f>IFERROR(VLOOKUP(B39,Sheet1!$E$2:$H$12,4,FALSE),"")</f>
        <v/>
      </c>
      <c r="E39" s="152">
        <v>0</v>
      </c>
      <c r="F39" s="127">
        <f t="shared" si="1"/>
        <v>0</v>
      </c>
      <c r="G39" s="126" t="str">
        <f>IFERROR(VLOOKUP(B39,Sheet1!$E$2:$G$12,3,FALSE),"")</f>
        <v/>
      </c>
      <c r="H39" s="126" t="str">
        <f>IFERROR(VLOOKUP(B39,Sheet1!$E$2:$F$12,2,FALSE),"")</f>
        <v/>
      </c>
      <c r="I39" s="126" t="str">
        <f>IFERROR(VLOOKUP(B39,Sheet1!$E$2:$G$12,3,FALSE),"")</f>
        <v/>
      </c>
      <c r="J39" s="126" t="str">
        <f t="shared" si="2"/>
        <v>Not Complied</v>
      </c>
    </row>
    <row r="40" spans="1:10" x14ac:dyDescent="0.45">
      <c r="A40" s="151"/>
      <c r="B40" s="151"/>
      <c r="C40" s="152">
        <v>0</v>
      </c>
      <c r="D40" s="126" t="str">
        <f>IFERROR(VLOOKUP(B40,Sheet1!$E$2:$H$12,4,FALSE),"")</f>
        <v/>
      </c>
      <c r="E40" s="152">
        <v>0</v>
      </c>
      <c r="F40" s="127">
        <f t="shared" si="1"/>
        <v>0</v>
      </c>
      <c r="G40" s="126" t="str">
        <f>IFERROR(VLOOKUP(B40,Sheet1!$E$2:$G$12,3,FALSE),"")</f>
        <v/>
      </c>
      <c r="H40" s="126" t="str">
        <f>IFERROR(VLOOKUP(B40,Sheet1!$E$2:$F$12,2,FALSE),"")</f>
        <v/>
      </c>
      <c r="I40" s="126" t="str">
        <f>IFERROR(VLOOKUP(B40,Sheet1!$E$2:$G$12,3,FALSE),"")</f>
        <v/>
      </c>
      <c r="J40" s="126" t="str">
        <f t="shared" si="2"/>
        <v>Not Complied</v>
      </c>
    </row>
    <row r="41" spans="1:10" x14ac:dyDescent="0.45">
      <c r="A41" s="151"/>
      <c r="B41" s="151"/>
      <c r="C41" s="152">
        <v>0</v>
      </c>
      <c r="D41" s="126" t="str">
        <f>IFERROR(VLOOKUP(B41,Sheet1!$E$2:$H$12,4,FALSE),"")</f>
        <v/>
      </c>
      <c r="E41" s="152">
        <v>0</v>
      </c>
      <c r="F41" s="127">
        <f t="shared" si="1"/>
        <v>0</v>
      </c>
      <c r="G41" s="126" t="str">
        <f>IFERROR(VLOOKUP(B41,Sheet1!$E$2:$G$12,3,FALSE),"")</f>
        <v/>
      </c>
      <c r="H41" s="126" t="str">
        <f>IFERROR(VLOOKUP(B41,Sheet1!$E$2:$F$12,2,FALSE),"")</f>
        <v/>
      </c>
      <c r="I41" s="126" t="str">
        <f>IFERROR(VLOOKUP(B41,Sheet1!$E$2:$G$12,3,FALSE),"")</f>
        <v/>
      </c>
      <c r="J41" s="126" t="str">
        <f t="shared" si="2"/>
        <v>Not Complied</v>
      </c>
    </row>
    <row r="42" spans="1:10" x14ac:dyDescent="0.45">
      <c r="A42" s="151"/>
      <c r="B42" s="151"/>
      <c r="C42" s="152">
        <v>0</v>
      </c>
      <c r="D42" s="126" t="str">
        <f>IFERROR(VLOOKUP(B42,Sheet1!$E$2:$H$12,4,FALSE),"")</f>
        <v/>
      </c>
      <c r="E42" s="152">
        <v>0</v>
      </c>
      <c r="F42" s="127">
        <f t="shared" si="1"/>
        <v>0</v>
      </c>
      <c r="G42" s="126" t="str">
        <f>IFERROR(VLOOKUP(B42,Sheet1!$E$2:$G$12,3,FALSE),"")</f>
        <v/>
      </c>
      <c r="H42" s="126" t="str">
        <f>IFERROR(VLOOKUP(B42,Sheet1!$E$2:$F$12,2,FALSE),"")</f>
        <v/>
      </c>
      <c r="I42" s="126" t="str">
        <f>IFERROR(VLOOKUP(B42,Sheet1!$E$2:$G$12,3,FALSE),"")</f>
        <v/>
      </c>
      <c r="J42" s="126" t="str">
        <f t="shared" si="2"/>
        <v>Not Complied</v>
      </c>
    </row>
    <row r="43" spans="1:10" x14ac:dyDescent="0.45">
      <c r="A43" s="151"/>
      <c r="B43" s="151"/>
      <c r="C43" s="152">
        <v>0</v>
      </c>
      <c r="D43" s="126" t="str">
        <f>IFERROR(VLOOKUP(B43,Sheet1!$E$2:$H$12,4,FALSE),"")</f>
        <v/>
      </c>
      <c r="E43" s="152">
        <v>0</v>
      </c>
      <c r="F43" s="127">
        <f t="shared" si="1"/>
        <v>0</v>
      </c>
      <c r="G43" s="126" t="str">
        <f>IFERROR(VLOOKUP(B43,Sheet1!$E$2:$G$12,3,FALSE),"")</f>
        <v/>
      </c>
      <c r="H43" s="126" t="str">
        <f>IFERROR(VLOOKUP(B43,Sheet1!$E$2:$F$12,2,FALSE),"")</f>
        <v/>
      </c>
      <c r="I43" s="126" t="str">
        <f>IFERROR(VLOOKUP(B43,Sheet1!$E$2:$G$12,3,FALSE),"")</f>
        <v/>
      </c>
      <c r="J43" s="126" t="str">
        <f t="shared" si="2"/>
        <v>Not Complied</v>
      </c>
    </row>
    <row r="44" spans="1:10" x14ac:dyDescent="0.45">
      <c r="A44" s="151"/>
      <c r="B44" s="151"/>
      <c r="C44" s="152">
        <v>0</v>
      </c>
      <c r="D44" s="126" t="str">
        <f>IFERROR(VLOOKUP(B44,Sheet1!$E$2:$H$12,4,FALSE),"")</f>
        <v/>
      </c>
      <c r="E44" s="152">
        <v>0</v>
      </c>
      <c r="F44" s="127">
        <f t="shared" si="1"/>
        <v>0</v>
      </c>
      <c r="G44" s="126" t="str">
        <f>IFERROR(VLOOKUP(B44,Sheet1!$E$2:$G$12,3,FALSE),"")</f>
        <v/>
      </c>
      <c r="H44" s="126" t="str">
        <f>IFERROR(VLOOKUP(B44,Sheet1!$E$2:$F$12,2,FALSE),"")</f>
        <v/>
      </c>
      <c r="I44" s="126" t="str">
        <f>IFERROR(VLOOKUP(B44,Sheet1!$E$2:$G$12,3,FALSE),"")</f>
        <v/>
      </c>
      <c r="J44" s="126" t="str">
        <f t="shared" si="2"/>
        <v>Not Complied</v>
      </c>
    </row>
    <row r="45" spans="1:10" x14ac:dyDescent="0.45">
      <c r="A45" s="151"/>
      <c r="B45" s="151"/>
      <c r="C45" s="152">
        <v>0</v>
      </c>
      <c r="D45" s="126" t="str">
        <f>IFERROR(VLOOKUP(B45,Sheet1!$E$2:$H$12,4,FALSE),"")</f>
        <v/>
      </c>
      <c r="E45" s="152">
        <v>0</v>
      </c>
      <c r="F45" s="127">
        <f t="shared" si="1"/>
        <v>0</v>
      </c>
      <c r="G45" s="126" t="str">
        <f>IFERROR(VLOOKUP(B45,Sheet1!$E$2:$G$12,3,FALSE),"")</f>
        <v/>
      </c>
      <c r="H45" s="126" t="str">
        <f>IFERROR(VLOOKUP(B45,Sheet1!$E$2:$F$12,2,FALSE),"")</f>
        <v/>
      </c>
      <c r="I45" s="126" t="str">
        <f>IFERROR(VLOOKUP(B45,Sheet1!$E$2:$G$12,3,FALSE),"")</f>
        <v/>
      </c>
      <c r="J45" s="126" t="str">
        <f t="shared" si="2"/>
        <v>Not Complied</v>
      </c>
    </row>
    <row r="46" spans="1:10" x14ac:dyDescent="0.45">
      <c r="A46" s="151"/>
      <c r="B46" s="151"/>
      <c r="C46" s="152">
        <v>0</v>
      </c>
      <c r="D46" s="126" t="str">
        <f>IFERROR(VLOOKUP(B46,Sheet1!$E$2:$H$12,4,FALSE),"")</f>
        <v/>
      </c>
      <c r="E46" s="152">
        <v>0</v>
      </c>
      <c r="F46" s="127">
        <f t="shared" si="1"/>
        <v>0</v>
      </c>
      <c r="G46" s="126" t="str">
        <f>IFERROR(VLOOKUP(B46,Sheet1!$E$2:$G$12,3,FALSE),"")</f>
        <v/>
      </c>
      <c r="H46" s="126" t="str">
        <f>IFERROR(VLOOKUP(B46,Sheet1!$E$2:$F$12,2,FALSE),"")</f>
        <v/>
      </c>
      <c r="I46" s="126" t="str">
        <f>IFERROR(VLOOKUP(B46,Sheet1!$E$2:$G$12,3,FALSE),"")</f>
        <v/>
      </c>
      <c r="J46" s="126" t="str">
        <f t="shared" si="2"/>
        <v>Not Complied</v>
      </c>
    </row>
    <row r="47" spans="1:10" x14ac:dyDescent="0.45">
      <c r="A47" s="151"/>
      <c r="B47" s="151"/>
      <c r="C47" s="152">
        <v>0</v>
      </c>
      <c r="D47" s="126" t="str">
        <f>IFERROR(VLOOKUP(B47,Sheet1!$E$2:$H$12,4,FALSE),"")</f>
        <v/>
      </c>
      <c r="E47" s="152">
        <v>0</v>
      </c>
      <c r="F47" s="127">
        <f t="shared" si="1"/>
        <v>0</v>
      </c>
      <c r="G47" s="126" t="str">
        <f>IFERROR(VLOOKUP(B47,Sheet1!$E$2:$G$12,3,FALSE),"")</f>
        <v/>
      </c>
      <c r="H47" s="126" t="str">
        <f>IFERROR(VLOOKUP(B47,Sheet1!$E$2:$F$12,2,FALSE),"")</f>
        <v/>
      </c>
      <c r="I47" s="126" t="str">
        <f>IFERROR(VLOOKUP(B47,Sheet1!$E$2:$G$12,3,FALSE),"")</f>
        <v/>
      </c>
      <c r="J47" s="126" t="str">
        <f t="shared" si="2"/>
        <v>Not Complied</v>
      </c>
    </row>
    <row r="48" spans="1:10" x14ac:dyDescent="0.45">
      <c r="A48" s="151"/>
      <c r="B48" s="151"/>
      <c r="C48" s="152">
        <v>0</v>
      </c>
      <c r="D48" s="126" t="str">
        <f>IFERROR(VLOOKUP(B48,Sheet1!$E$2:$H$12,4,FALSE),"")</f>
        <v/>
      </c>
      <c r="E48" s="152">
        <v>0</v>
      </c>
      <c r="F48" s="127">
        <f t="shared" si="1"/>
        <v>0</v>
      </c>
      <c r="G48" s="126" t="str">
        <f>IFERROR(VLOOKUP(B48,Sheet1!$E$2:$G$12,3,FALSE),"")</f>
        <v/>
      </c>
      <c r="H48" s="126" t="str">
        <f>IFERROR(VLOOKUP(B48,Sheet1!$E$2:$F$12,2,FALSE),"")</f>
        <v/>
      </c>
      <c r="I48" s="126" t="str">
        <f>IFERROR(VLOOKUP(B48,Sheet1!$E$2:$G$12,3,FALSE),"")</f>
        <v/>
      </c>
      <c r="J48" s="126" t="str">
        <f t="shared" si="2"/>
        <v>Not Complied</v>
      </c>
    </row>
    <row r="49" spans="1:10" x14ac:dyDescent="0.45">
      <c r="A49" s="151"/>
      <c r="B49" s="151"/>
      <c r="C49" s="152">
        <v>0</v>
      </c>
      <c r="D49" s="126" t="str">
        <f>IFERROR(VLOOKUP(B49,Sheet1!$E$2:$H$12,4,FALSE),"")</f>
        <v/>
      </c>
      <c r="E49" s="152">
        <v>0</v>
      </c>
      <c r="F49" s="127">
        <f t="shared" si="1"/>
        <v>0</v>
      </c>
      <c r="G49" s="126" t="str">
        <f>IFERROR(VLOOKUP(B49,Sheet1!$E$2:$G$12,3,FALSE),"")</f>
        <v/>
      </c>
      <c r="H49" s="126" t="str">
        <f>IFERROR(VLOOKUP(B49,Sheet1!$E$2:$F$12,2,FALSE),"")</f>
        <v/>
      </c>
      <c r="I49" s="126" t="str">
        <f>IFERROR(VLOOKUP(B49,Sheet1!$E$2:$G$12,3,FALSE),"")</f>
        <v/>
      </c>
      <c r="J49" s="126" t="str">
        <f t="shared" si="2"/>
        <v>Not Complied</v>
      </c>
    </row>
    <row r="50" spans="1:10" x14ac:dyDescent="0.45">
      <c r="A50" s="151"/>
      <c r="B50" s="151"/>
      <c r="C50" s="152">
        <v>0</v>
      </c>
      <c r="D50" s="126" t="str">
        <f>IFERROR(VLOOKUP(B50,Sheet1!$E$2:$H$12,4,FALSE),"")</f>
        <v/>
      </c>
      <c r="E50" s="152">
        <v>0</v>
      </c>
      <c r="F50" s="127">
        <f t="shared" si="1"/>
        <v>0</v>
      </c>
      <c r="G50" s="126" t="str">
        <f>IFERROR(VLOOKUP(B50,Sheet1!$E$2:$G$12,3,FALSE),"")</f>
        <v/>
      </c>
      <c r="H50" s="126" t="str">
        <f>IFERROR(VLOOKUP(B50,Sheet1!$E$2:$F$12,2,FALSE),"")</f>
        <v/>
      </c>
      <c r="I50" s="126" t="str">
        <f>IFERROR(VLOOKUP(B50,Sheet1!$E$2:$G$12,3,FALSE),"")</f>
        <v/>
      </c>
      <c r="J50" s="126" t="str">
        <f t="shared" si="2"/>
        <v>Not Complied</v>
      </c>
    </row>
    <row r="51" spans="1:10" x14ac:dyDescent="0.45">
      <c r="A51" s="151"/>
      <c r="B51" s="151"/>
      <c r="C51" s="152">
        <v>0</v>
      </c>
      <c r="D51" s="126" t="str">
        <f>IFERROR(VLOOKUP(B51,Sheet1!$E$2:$H$12,4,FALSE),"")</f>
        <v/>
      </c>
      <c r="E51" s="152">
        <v>0</v>
      </c>
      <c r="F51" s="127">
        <f t="shared" si="1"/>
        <v>0</v>
      </c>
      <c r="G51" s="126" t="str">
        <f>IFERROR(VLOOKUP(B51,Sheet1!$E$2:$G$12,3,FALSE),"")</f>
        <v/>
      </c>
      <c r="H51" s="126" t="str">
        <f>IFERROR(VLOOKUP(B51,Sheet1!$E$2:$F$12,2,FALSE),"")</f>
        <v/>
      </c>
      <c r="I51" s="126" t="str">
        <f>IFERROR(VLOOKUP(B51,Sheet1!$E$2:$G$12,3,FALSE),"")</f>
        <v/>
      </c>
      <c r="J51" s="126" t="str">
        <f t="shared" si="2"/>
        <v>Not Complied</v>
      </c>
    </row>
    <row r="52" spans="1:10" x14ac:dyDescent="0.45">
      <c r="A52" s="151"/>
      <c r="B52" s="151"/>
      <c r="C52" s="152">
        <v>0</v>
      </c>
      <c r="D52" s="126" t="str">
        <f>IFERROR(VLOOKUP(B52,Sheet1!$E$2:$H$12,4,FALSE),"")</f>
        <v/>
      </c>
      <c r="E52" s="152">
        <v>0</v>
      </c>
      <c r="F52" s="127">
        <f t="shared" si="1"/>
        <v>0</v>
      </c>
      <c r="G52" s="126" t="str">
        <f>IFERROR(VLOOKUP(B52,Sheet1!$E$2:$G$12,3,FALSE),"")</f>
        <v/>
      </c>
      <c r="H52" s="126" t="str">
        <f>IFERROR(VLOOKUP(B52,Sheet1!$E$2:$F$12,2,FALSE),"")</f>
        <v/>
      </c>
      <c r="I52" s="126" t="str">
        <f>IFERROR(VLOOKUP(B52,Sheet1!$E$2:$G$12,3,FALSE),"")</f>
        <v/>
      </c>
      <c r="J52" s="126" t="str">
        <f t="shared" si="2"/>
        <v>Not Complied</v>
      </c>
    </row>
    <row r="53" spans="1:10" x14ac:dyDescent="0.45">
      <c r="A53" s="151"/>
      <c r="B53" s="151"/>
      <c r="C53" s="152">
        <v>0</v>
      </c>
      <c r="D53" s="126" t="str">
        <f>IFERROR(VLOOKUP(B53,Sheet1!$E$2:$H$12,4,FALSE),"")</f>
        <v/>
      </c>
      <c r="E53" s="152">
        <v>0</v>
      </c>
      <c r="F53" s="127">
        <f t="shared" si="1"/>
        <v>0</v>
      </c>
      <c r="G53" s="126" t="str">
        <f>IFERROR(VLOOKUP(B53,Sheet1!$E$2:$G$12,3,FALSE),"")</f>
        <v/>
      </c>
      <c r="H53" s="126" t="str">
        <f>IFERROR(VLOOKUP(B53,Sheet1!$E$2:$F$12,2,FALSE),"")</f>
        <v/>
      </c>
      <c r="I53" s="126" t="str">
        <f>IFERROR(VLOOKUP(B53,Sheet1!$E$2:$G$12,3,FALSE),"")</f>
        <v/>
      </c>
      <c r="J53" s="126" t="str">
        <f t="shared" si="2"/>
        <v>Not Complied</v>
      </c>
    </row>
    <row r="54" spans="1:10" x14ac:dyDescent="0.45">
      <c r="A54" s="151"/>
      <c r="B54" s="151"/>
      <c r="C54" s="152">
        <v>0</v>
      </c>
      <c r="D54" s="126" t="str">
        <f>IFERROR(VLOOKUP(B54,Sheet1!$E$2:$H$12,4,FALSE),"")</f>
        <v/>
      </c>
      <c r="E54" s="152">
        <v>0</v>
      </c>
      <c r="F54" s="127">
        <f t="shared" si="1"/>
        <v>0</v>
      </c>
      <c r="G54" s="126" t="str">
        <f>IFERROR(VLOOKUP(B54,Sheet1!$E$2:$G$12,3,FALSE),"")</f>
        <v/>
      </c>
      <c r="H54" s="126" t="str">
        <f>IFERROR(VLOOKUP(B54,Sheet1!$E$2:$F$12,2,FALSE),"")</f>
        <v/>
      </c>
      <c r="I54" s="126" t="str">
        <f>IFERROR(VLOOKUP(B54,Sheet1!$E$2:$G$12,3,FALSE),"")</f>
        <v/>
      </c>
      <c r="J54" s="126" t="str">
        <f t="shared" si="2"/>
        <v>Not Complied</v>
      </c>
    </row>
    <row r="55" spans="1:10" x14ac:dyDescent="0.45">
      <c r="A55" s="151"/>
      <c r="B55" s="151"/>
      <c r="C55" s="152">
        <v>0</v>
      </c>
      <c r="D55" s="126" t="str">
        <f>IFERROR(VLOOKUP(B55,Sheet1!$E$2:$H$12,4,FALSE),"")</f>
        <v/>
      </c>
      <c r="E55" s="152">
        <v>0</v>
      </c>
      <c r="F55" s="127">
        <f t="shared" si="1"/>
        <v>0</v>
      </c>
      <c r="G55" s="126" t="str">
        <f>IFERROR(VLOOKUP(B55,Sheet1!$E$2:$G$12,3,FALSE),"")</f>
        <v/>
      </c>
      <c r="H55" s="126" t="str">
        <f>IFERROR(VLOOKUP(B55,Sheet1!$E$2:$F$12,2,FALSE),"")</f>
        <v/>
      </c>
      <c r="I55" s="126" t="str">
        <f>IFERROR(VLOOKUP(B55,Sheet1!$E$2:$G$12,3,FALSE),"")</f>
        <v/>
      </c>
      <c r="J55" s="126" t="str">
        <f t="shared" si="2"/>
        <v>Not Complied</v>
      </c>
    </row>
    <row r="56" spans="1:10" x14ac:dyDescent="0.45">
      <c r="A56" s="151"/>
      <c r="B56" s="151"/>
      <c r="C56" s="152">
        <v>0</v>
      </c>
      <c r="D56" s="126" t="str">
        <f>IFERROR(VLOOKUP(B56,Sheet1!$E$2:$H$12,4,FALSE),"")</f>
        <v/>
      </c>
      <c r="E56" s="152">
        <v>0</v>
      </c>
      <c r="F56" s="127">
        <f t="shared" si="1"/>
        <v>0</v>
      </c>
      <c r="G56" s="126" t="str">
        <f>IFERROR(VLOOKUP(B56,Sheet1!$E$2:$G$12,3,FALSE),"")</f>
        <v/>
      </c>
      <c r="H56" s="126" t="str">
        <f>IFERROR(VLOOKUP(B56,Sheet1!$E$2:$F$12,2,FALSE),"")</f>
        <v/>
      </c>
      <c r="I56" s="126" t="str">
        <f>IFERROR(VLOOKUP(B56,Sheet1!$E$2:$G$12,3,FALSE),"")</f>
        <v/>
      </c>
      <c r="J56" s="126" t="str">
        <f t="shared" si="2"/>
        <v>Not Complied</v>
      </c>
    </row>
    <row r="57" spans="1:10" x14ac:dyDescent="0.45">
      <c r="A57" s="151"/>
      <c r="B57" s="151"/>
      <c r="C57" s="152">
        <v>0</v>
      </c>
      <c r="D57" s="126" t="str">
        <f>IFERROR(VLOOKUP(B57,Sheet1!$E$2:$H$12,4,FALSE),"")</f>
        <v/>
      </c>
      <c r="E57" s="152">
        <v>0</v>
      </c>
      <c r="F57" s="127">
        <f t="shared" si="1"/>
        <v>0</v>
      </c>
      <c r="G57" s="126" t="str">
        <f>IFERROR(VLOOKUP(B57,Sheet1!$E$2:$G$12,3,FALSE),"")</f>
        <v/>
      </c>
      <c r="H57" s="126" t="str">
        <f>IFERROR(VLOOKUP(B57,Sheet1!$E$2:$F$12,2,FALSE),"")</f>
        <v/>
      </c>
      <c r="I57" s="126" t="str">
        <f>IFERROR(VLOOKUP(B57,Sheet1!$E$2:$G$12,3,FALSE),"")</f>
        <v/>
      </c>
      <c r="J57" s="126" t="str">
        <f t="shared" si="2"/>
        <v>Not Complied</v>
      </c>
    </row>
    <row r="58" spans="1:10" x14ac:dyDescent="0.45">
      <c r="A58" s="151"/>
      <c r="B58" s="151"/>
      <c r="C58" s="152">
        <v>0</v>
      </c>
      <c r="D58" s="126" t="str">
        <f>IFERROR(VLOOKUP(B58,Sheet1!$E$2:$H$12,4,FALSE),"")</f>
        <v/>
      </c>
      <c r="E58" s="152">
        <v>0</v>
      </c>
      <c r="F58" s="127">
        <f t="shared" si="1"/>
        <v>0</v>
      </c>
      <c r="G58" s="126" t="str">
        <f>IFERROR(VLOOKUP(B58,Sheet1!$E$2:$G$12,3,FALSE),"")</f>
        <v/>
      </c>
      <c r="H58" s="126" t="str">
        <f>IFERROR(VLOOKUP(B58,Sheet1!$E$2:$F$12,2,FALSE),"")</f>
        <v/>
      </c>
      <c r="I58" s="126" t="str">
        <f>IFERROR(VLOOKUP(B58,Sheet1!$E$2:$G$12,3,FALSE),"")</f>
        <v/>
      </c>
      <c r="J58" s="126" t="str">
        <f t="shared" si="2"/>
        <v>Not Complied</v>
      </c>
    </row>
    <row r="59" spans="1:10" x14ac:dyDescent="0.45">
      <c r="A59" s="151"/>
      <c r="B59" s="151"/>
      <c r="C59" s="152">
        <v>0</v>
      </c>
      <c r="D59" s="126" t="str">
        <f>IFERROR(VLOOKUP(B59,Sheet1!$E$2:$H$12,4,FALSE),"")</f>
        <v/>
      </c>
      <c r="E59" s="152">
        <v>0</v>
      </c>
      <c r="F59" s="127">
        <f t="shared" si="1"/>
        <v>0</v>
      </c>
      <c r="G59" s="126" t="str">
        <f>IFERROR(VLOOKUP(B59,Sheet1!$E$2:$G$12,3,FALSE),"")</f>
        <v/>
      </c>
      <c r="H59" s="126" t="str">
        <f>IFERROR(VLOOKUP(B59,Sheet1!$E$2:$F$12,2,FALSE),"")</f>
        <v/>
      </c>
      <c r="I59" s="126" t="str">
        <f>IFERROR(VLOOKUP(B59,Sheet1!$E$2:$G$12,3,FALSE),"")</f>
        <v/>
      </c>
      <c r="J59" s="126" t="str">
        <f t="shared" si="2"/>
        <v>Not Complied</v>
      </c>
    </row>
    <row r="60" spans="1:10" x14ac:dyDescent="0.45">
      <c r="A60" s="151"/>
      <c r="B60" s="151"/>
      <c r="C60" s="152">
        <v>0</v>
      </c>
      <c r="D60" s="126" t="str">
        <f>IFERROR(VLOOKUP(B60,Sheet1!$E$2:$H$12,4,FALSE),"")</f>
        <v/>
      </c>
      <c r="E60" s="152">
        <v>0</v>
      </c>
      <c r="F60" s="127">
        <f t="shared" si="1"/>
        <v>0</v>
      </c>
      <c r="G60" s="126" t="str">
        <f>IFERROR(VLOOKUP(B60,Sheet1!$E$2:$G$12,3,FALSE),"")</f>
        <v/>
      </c>
      <c r="H60" s="126" t="str">
        <f>IFERROR(VLOOKUP(B60,Sheet1!$E$2:$F$12,2,FALSE),"")</f>
        <v/>
      </c>
      <c r="I60" s="126" t="str">
        <f>IFERROR(VLOOKUP(B60,Sheet1!$E$2:$G$12,3,FALSE),"")</f>
        <v/>
      </c>
      <c r="J60" s="126" t="str">
        <f t="shared" si="2"/>
        <v>Not Complied</v>
      </c>
    </row>
    <row r="61" spans="1:10" x14ac:dyDescent="0.45">
      <c r="A61" s="151"/>
      <c r="B61" s="151"/>
      <c r="C61" s="152">
        <v>0</v>
      </c>
      <c r="D61" s="126" t="str">
        <f>IFERROR(VLOOKUP(B61,Sheet1!$E$2:$H$12,4,FALSE),"")</f>
        <v/>
      </c>
      <c r="E61" s="152">
        <v>0</v>
      </c>
      <c r="F61" s="127">
        <f t="shared" si="1"/>
        <v>0</v>
      </c>
      <c r="G61" s="126" t="str">
        <f>IFERROR(VLOOKUP(B61,Sheet1!$E$2:$G$12,3,FALSE),"")</f>
        <v/>
      </c>
      <c r="H61" s="126" t="str">
        <f>IFERROR(VLOOKUP(B61,Sheet1!$E$2:$F$12,2,FALSE),"")</f>
        <v/>
      </c>
      <c r="I61" s="126" t="str">
        <f>IFERROR(VLOOKUP(B61,Sheet1!$E$2:$G$12,3,FALSE),"")</f>
        <v/>
      </c>
      <c r="J61" s="126" t="str">
        <f t="shared" si="2"/>
        <v>Not Complied</v>
      </c>
    </row>
    <row r="62" spans="1:10" x14ac:dyDescent="0.45">
      <c r="A62" s="151"/>
      <c r="B62" s="151"/>
      <c r="C62" s="152">
        <v>0</v>
      </c>
      <c r="D62" s="126" t="str">
        <f>IFERROR(VLOOKUP(B62,Sheet1!$E$2:$H$12,4,FALSE),"")</f>
        <v/>
      </c>
      <c r="E62" s="152">
        <v>0</v>
      </c>
      <c r="F62" s="127">
        <f t="shared" si="1"/>
        <v>0</v>
      </c>
      <c r="G62" s="126" t="str">
        <f>IFERROR(VLOOKUP(B62,Sheet1!$E$2:$G$12,3,FALSE),"")</f>
        <v/>
      </c>
      <c r="H62" s="126" t="str">
        <f>IFERROR(VLOOKUP(B62,Sheet1!$E$2:$F$12,2,FALSE),"")</f>
        <v/>
      </c>
      <c r="I62" s="126" t="str">
        <f>IFERROR(VLOOKUP(B62,Sheet1!$E$2:$G$12,3,FALSE),"")</f>
        <v/>
      </c>
      <c r="J62" s="126" t="str">
        <f t="shared" si="2"/>
        <v>Not Complied</v>
      </c>
    </row>
    <row r="63" spans="1:10" x14ac:dyDescent="0.45">
      <c r="A63" s="151"/>
      <c r="B63" s="151"/>
      <c r="C63" s="152">
        <v>0</v>
      </c>
      <c r="D63" s="126" t="str">
        <f>IFERROR(VLOOKUP(B63,Sheet1!$E$2:$H$12,4,FALSE),"")</f>
        <v/>
      </c>
      <c r="E63" s="152">
        <v>0</v>
      </c>
      <c r="F63" s="127">
        <f t="shared" si="1"/>
        <v>0</v>
      </c>
      <c r="G63" s="126" t="str">
        <f>IFERROR(VLOOKUP(B63,Sheet1!$E$2:$G$12,3,FALSE),"")</f>
        <v/>
      </c>
      <c r="H63" s="126" t="str">
        <f>IFERROR(VLOOKUP(B63,Sheet1!$E$2:$F$12,2,FALSE),"")</f>
        <v/>
      </c>
      <c r="I63" s="126" t="str">
        <f>IFERROR(VLOOKUP(B63,Sheet1!$E$2:$G$12,3,FALSE),"")</f>
        <v/>
      </c>
      <c r="J63" s="126" t="str">
        <f t="shared" si="2"/>
        <v>Not Complied</v>
      </c>
    </row>
    <row r="64" spans="1:10" x14ac:dyDescent="0.45">
      <c r="A64" s="151"/>
      <c r="B64" s="151"/>
      <c r="C64" s="152">
        <v>0</v>
      </c>
      <c r="D64" s="126" t="str">
        <f>IFERROR(VLOOKUP(B64,Sheet1!$E$2:$H$12,4,FALSE),"")</f>
        <v/>
      </c>
      <c r="E64" s="152">
        <v>0</v>
      </c>
      <c r="F64" s="127">
        <f t="shared" si="1"/>
        <v>0</v>
      </c>
      <c r="G64" s="126" t="str">
        <f>IFERROR(VLOOKUP(B64,Sheet1!$E$2:$G$12,3,FALSE),"")</f>
        <v/>
      </c>
      <c r="H64" s="126" t="str">
        <f>IFERROR(VLOOKUP(B64,Sheet1!$E$2:$F$12,2,FALSE),"")</f>
        <v/>
      </c>
      <c r="I64" s="126" t="str">
        <f>IFERROR(VLOOKUP(B64,Sheet1!$E$2:$G$12,3,FALSE),"")</f>
        <v/>
      </c>
      <c r="J64" s="126" t="str">
        <f t="shared" si="2"/>
        <v>Not Complied</v>
      </c>
    </row>
    <row r="65" spans="1:10" x14ac:dyDescent="0.45">
      <c r="A65" s="151"/>
      <c r="B65" s="151"/>
      <c r="C65" s="152">
        <v>0</v>
      </c>
      <c r="D65" s="126" t="str">
        <f>IFERROR(VLOOKUP(B65,Sheet1!$E$2:$H$12,4,FALSE),"")</f>
        <v/>
      </c>
      <c r="E65" s="152">
        <v>0</v>
      </c>
      <c r="F65" s="127">
        <f t="shared" si="1"/>
        <v>0</v>
      </c>
      <c r="G65" s="126" t="str">
        <f>IFERROR(VLOOKUP(B65,Sheet1!$E$2:$G$12,3,FALSE),"")</f>
        <v/>
      </c>
      <c r="H65" s="126" t="str">
        <f>IFERROR(VLOOKUP(B65,Sheet1!$E$2:$F$12,2,FALSE),"")</f>
        <v/>
      </c>
      <c r="I65" s="126" t="str">
        <f>IFERROR(VLOOKUP(B65,Sheet1!$E$2:$G$12,3,FALSE),"")</f>
        <v/>
      </c>
      <c r="J65" s="126" t="str">
        <f t="shared" si="2"/>
        <v>Not Complied</v>
      </c>
    </row>
    <row r="66" spans="1:10" x14ac:dyDescent="0.45">
      <c r="A66" s="151"/>
      <c r="B66" s="151"/>
      <c r="C66" s="152">
        <v>0</v>
      </c>
      <c r="D66" s="126" t="str">
        <f>IFERROR(VLOOKUP(B66,Sheet1!$E$2:$H$12,4,FALSE),"")</f>
        <v/>
      </c>
      <c r="E66" s="152">
        <v>0</v>
      </c>
      <c r="F66" s="127">
        <f t="shared" si="1"/>
        <v>0</v>
      </c>
      <c r="G66" s="126" t="str">
        <f>IFERROR(VLOOKUP(B66,Sheet1!$E$2:$G$12,3,FALSE),"")</f>
        <v/>
      </c>
      <c r="H66" s="126" t="str">
        <f>IFERROR(VLOOKUP(B66,Sheet1!$E$2:$F$12,2,FALSE),"")</f>
        <v/>
      </c>
      <c r="I66" s="126" t="str">
        <f>IFERROR(VLOOKUP(B66,Sheet1!$E$2:$G$12,3,FALSE),"")</f>
        <v/>
      </c>
      <c r="J66" s="126" t="str">
        <f t="shared" si="2"/>
        <v>Not Complied</v>
      </c>
    </row>
    <row r="67" spans="1:10" x14ac:dyDescent="0.45">
      <c r="A67" s="151"/>
      <c r="B67" s="151"/>
      <c r="C67" s="152">
        <v>0</v>
      </c>
      <c r="D67" s="126" t="str">
        <f>IFERROR(VLOOKUP(B67,Sheet1!$E$2:$H$12,4,FALSE),"")</f>
        <v/>
      </c>
      <c r="E67" s="152">
        <v>0</v>
      </c>
      <c r="F67" s="127">
        <f t="shared" si="1"/>
        <v>0</v>
      </c>
      <c r="G67" s="126" t="str">
        <f>IFERROR(VLOOKUP(B67,Sheet1!$E$2:$G$12,3,FALSE),"")</f>
        <v/>
      </c>
      <c r="H67" s="126" t="str">
        <f>IFERROR(VLOOKUP(B67,Sheet1!$E$2:$F$12,2,FALSE),"")</f>
        <v/>
      </c>
      <c r="I67" s="126" t="str">
        <f>IFERROR(VLOOKUP(B67,Sheet1!$E$2:$G$12,3,FALSE),"")</f>
        <v/>
      </c>
      <c r="J67" s="126" t="str">
        <f t="shared" si="2"/>
        <v>Not Complied</v>
      </c>
    </row>
    <row r="68" spans="1:10" x14ac:dyDescent="0.45">
      <c r="A68" s="151"/>
      <c r="B68" s="151"/>
      <c r="C68" s="152">
        <v>0</v>
      </c>
      <c r="D68" s="126" t="str">
        <f>IFERROR(VLOOKUP(B68,Sheet1!$E$2:$H$12,4,FALSE),"")</f>
        <v/>
      </c>
      <c r="E68" s="152">
        <v>0</v>
      </c>
      <c r="F68" s="127">
        <f t="shared" si="1"/>
        <v>0</v>
      </c>
      <c r="G68" s="126" t="str">
        <f>IFERROR(VLOOKUP(B68,Sheet1!$E$2:$G$12,3,FALSE),"")</f>
        <v/>
      </c>
      <c r="H68" s="126" t="str">
        <f>IFERROR(VLOOKUP(B68,Sheet1!$E$2:$F$12,2,FALSE),"")</f>
        <v/>
      </c>
      <c r="I68" s="126" t="str">
        <f>IFERROR(VLOOKUP(B68,Sheet1!$E$2:$G$12,3,FALSE),"")</f>
        <v/>
      </c>
      <c r="J68" s="126" t="str">
        <f t="shared" si="2"/>
        <v>Not Complied</v>
      </c>
    </row>
    <row r="69" spans="1:10" x14ac:dyDescent="0.45">
      <c r="A69" s="151"/>
      <c r="B69" s="151"/>
      <c r="C69" s="152">
        <v>0</v>
      </c>
      <c r="D69" s="126" t="str">
        <f>IFERROR(VLOOKUP(B69,Sheet1!$E$2:$H$12,4,FALSE),"")</f>
        <v/>
      </c>
      <c r="E69" s="152">
        <v>0</v>
      </c>
      <c r="F69" s="127">
        <f t="shared" si="1"/>
        <v>0</v>
      </c>
      <c r="G69" s="126" t="str">
        <f>IFERROR(VLOOKUP(B69,Sheet1!$E$2:$G$12,3,FALSE),"")</f>
        <v/>
      </c>
      <c r="H69" s="126" t="str">
        <f>IFERROR(VLOOKUP(B69,Sheet1!$E$2:$F$12,2,FALSE),"")</f>
        <v/>
      </c>
      <c r="I69" s="126" t="str">
        <f>IFERROR(VLOOKUP(B69,Sheet1!$E$2:$G$12,3,FALSE),"")</f>
        <v/>
      </c>
      <c r="J69" s="126" t="str">
        <f t="shared" si="2"/>
        <v>Not Complied</v>
      </c>
    </row>
    <row r="70" spans="1:10" x14ac:dyDescent="0.45">
      <c r="A70" s="151"/>
      <c r="B70" s="151"/>
      <c r="C70" s="152">
        <v>0</v>
      </c>
      <c r="D70" s="126" t="str">
        <f>IFERROR(VLOOKUP(B70,Sheet1!$E$2:$H$12,4,FALSE),"")</f>
        <v/>
      </c>
      <c r="E70" s="152">
        <v>0</v>
      </c>
      <c r="F70" s="127">
        <f t="shared" si="1"/>
        <v>0</v>
      </c>
      <c r="G70" s="126" t="str">
        <f>IFERROR(VLOOKUP(B70,Sheet1!$E$2:$G$12,3,FALSE),"")</f>
        <v/>
      </c>
      <c r="H70" s="126" t="str">
        <f>IFERROR(VLOOKUP(B70,Sheet1!$E$2:$F$12,2,FALSE),"")</f>
        <v/>
      </c>
      <c r="I70" s="126" t="str">
        <f>IFERROR(VLOOKUP(B70,Sheet1!$E$2:$G$12,3,FALSE),"")</f>
        <v/>
      </c>
      <c r="J70" s="126" t="str">
        <f t="shared" si="2"/>
        <v>Not Complied</v>
      </c>
    </row>
    <row r="71" spans="1:10" x14ac:dyDescent="0.45">
      <c r="A71" s="151"/>
      <c r="B71" s="151"/>
      <c r="C71" s="152">
        <v>0</v>
      </c>
      <c r="D71" s="126" t="str">
        <f>IFERROR(VLOOKUP(B71,Sheet1!$E$2:$H$12,4,FALSE),"")</f>
        <v/>
      </c>
      <c r="E71" s="152">
        <v>0</v>
      </c>
      <c r="F71" s="127">
        <f t="shared" si="1"/>
        <v>0</v>
      </c>
      <c r="G71" s="126" t="str">
        <f>IFERROR(VLOOKUP(B71,Sheet1!$E$2:$G$12,3,FALSE),"")</f>
        <v/>
      </c>
      <c r="H71" s="126" t="str">
        <f>IFERROR(VLOOKUP(B71,Sheet1!$E$2:$F$12,2,FALSE),"")</f>
        <v/>
      </c>
      <c r="I71" s="126" t="str">
        <f>IFERROR(VLOOKUP(B71,Sheet1!$E$2:$G$12,3,FALSE),"")</f>
        <v/>
      </c>
      <c r="J71" s="126" t="str">
        <f t="shared" si="2"/>
        <v>Not Complied</v>
      </c>
    </row>
    <row r="72" spans="1:10" x14ac:dyDescent="0.45">
      <c r="A72" s="151"/>
      <c r="B72" s="151"/>
      <c r="C72" s="152">
        <v>0</v>
      </c>
      <c r="D72" s="126" t="str">
        <f>IFERROR(VLOOKUP(B72,Sheet1!$E$2:$H$12,4,FALSE),"")</f>
        <v/>
      </c>
      <c r="E72" s="152">
        <v>0</v>
      </c>
      <c r="F72" s="127">
        <f t="shared" si="1"/>
        <v>0</v>
      </c>
      <c r="G72" s="126" t="str">
        <f>IFERROR(VLOOKUP(B72,Sheet1!$E$2:$G$12,3,FALSE),"")</f>
        <v/>
      </c>
      <c r="H72" s="126" t="str">
        <f>IFERROR(VLOOKUP(B72,Sheet1!$E$2:$F$12,2,FALSE),"")</f>
        <v/>
      </c>
      <c r="I72" s="126" t="str">
        <f>IFERROR(VLOOKUP(B72,Sheet1!$E$2:$G$12,3,FALSE),"")</f>
        <v/>
      </c>
      <c r="J72" s="126" t="str">
        <f t="shared" si="2"/>
        <v>Not Complied</v>
      </c>
    </row>
    <row r="73" spans="1:10" x14ac:dyDescent="0.45">
      <c r="A73" s="151"/>
      <c r="B73" s="151"/>
      <c r="C73" s="152">
        <v>0</v>
      </c>
      <c r="D73" s="126" t="str">
        <f>IFERROR(VLOOKUP(B73,Sheet1!$E$2:$H$12,4,FALSE),"")</f>
        <v/>
      </c>
      <c r="E73" s="152">
        <v>0</v>
      </c>
      <c r="F73" s="127">
        <f t="shared" si="1"/>
        <v>0</v>
      </c>
      <c r="G73" s="126" t="str">
        <f>IFERROR(VLOOKUP(B73,Sheet1!$E$2:$G$12,3,FALSE),"")</f>
        <v/>
      </c>
      <c r="H73" s="126" t="str">
        <f>IFERROR(VLOOKUP(B73,Sheet1!$E$2:$F$12,2,FALSE),"")</f>
        <v/>
      </c>
      <c r="I73" s="126" t="str">
        <f>IFERROR(VLOOKUP(B73,Sheet1!$E$2:$G$12,3,FALSE),"")</f>
        <v/>
      </c>
      <c r="J73" s="126" t="str">
        <f t="shared" si="2"/>
        <v>Not Complied</v>
      </c>
    </row>
    <row r="74" spans="1:10" x14ac:dyDescent="0.45">
      <c r="A74" s="151"/>
      <c r="B74" s="151"/>
      <c r="C74" s="152">
        <v>0</v>
      </c>
      <c r="D74" s="126" t="str">
        <f>IFERROR(VLOOKUP(B74,Sheet1!$E$2:$H$12,4,FALSE),"")</f>
        <v/>
      </c>
      <c r="E74" s="152">
        <v>0</v>
      </c>
      <c r="F74" s="127">
        <f t="shared" si="1"/>
        <v>0</v>
      </c>
      <c r="G74" s="126" t="str">
        <f>IFERROR(VLOOKUP(B74,Sheet1!$E$2:$G$12,3,FALSE),"")</f>
        <v/>
      </c>
      <c r="H74" s="126" t="str">
        <f>IFERROR(VLOOKUP(B74,Sheet1!$E$2:$F$12,2,FALSE),"")</f>
        <v/>
      </c>
      <c r="I74" s="126" t="str">
        <f>IFERROR(VLOOKUP(B74,Sheet1!$E$2:$G$12,3,FALSE),"")</f>
        <v/>
      </c>
      <c r="J74" s="126" t="str">
        <f t="shared" si="2"/>
        <v>Not Complied</v>
      </c>
    </row>
    <row r="75" spans="1:10" x14ac:dyDescent="0.45">
      <c r="A75" s="151"/>
      <c r="B75" s="151"/>
      <c r="C75" s="152">
        <v>0</v>
      </c>
      <c r="D75" s="126" t="str">
        <f>IFERROR(VLOOKUP(B75,Sheet1!$E$2:$H$12,4,FALSE),"")</f>
        <v/>
      </c>
      <c r="E75" s="152">
        <v>0</v>
      </c>
      <c r="F75" s="127">
        <f t="shared" si="1"/>
        <v>0</v>
      </c>
      <c r="G75" s="126" t="str">
        <f>IFERROR(VLOOKUP(B75,Sheet1!$E$2:$G$12,3,FALSE),"")</f>
        <v/>
      </c>
      <c r="H75" s="126" t="str">
        <f>IFERROR(VLOOKUP(B75,Sheet1!$E$2:$F$12,2,FALSE),"")</f>
        <v/>
      </c>
      <c r="I75" s="126" t="str">
        <f>IFERROR(VLOOKUP(B75,Sheet1!$E$2:$G$12,3,FALSE),"")</f>
        <v/>
      </c>
      <c r="J75" s="126" t="str">
        <f t="shared" si="2"/>
        <v>Not Complied</v>
      </c>
    </row>
    <row r="76" spans="1:10" x14ac:dyDescent="0.45">
      <c r="A76" s="151"/>
      <c r="B76" s="151"/>
      <c r="C76" s="152">
        <v>0</v>
      </c>
      <c r="D76" s="126" t="str">
        <f>IFERROR(VLOOKUP(B76,Sheet1!$E$2:$H$12,4,FALSE),"")</f>
        <v/>
      </c>
      <c r="E76" s="152">
        <v>0</v>
      </c>
      <c r="F76" s="127">
        <f t="shared" si="1"/>
        <v>0</v>
      </c>
      <c r="G76" s="126" t="str">
        <f>IFERROR(VLOOKUP(B76,Sheet1!$E$2:$G$12,3,FALSE),"")</f>
        <v/>
      </c>
      <c r="H76" s="126" t="str">
        <f>IFERROR(VLOOKUP(B76,Sheet1!$E$2:$F$12,2,FALSE),"")</f>
        <v/>
      </c>
      <c r="I76" s="126" t="str">
        <f>IFERROR(VLOOKUP(B76,Sheet1!$E$2:$G$12,3,FALSE),"")</f>
        <v/>
      </c>
      <c r="J76" s="126" t="str">
        <f t="shared" si="2"/>
        <v>Not Complied</v>
      </c>
    </row>
    <row r="77" spans="1:10" x14ac:dyDescent="0.45">
      <c r="A77" s="151"/>
      <c r="B77" s="151"/>
      <c r="C77" s="152">
        <v>0</v>
      </c>
      <c r="D77" s="126" t="str">
        <f>IFERROR(VLOOKUP(B77,Sheet1!$E$2:$H$12,4,FALSE),"")</f>
        <v/>
      </c>
      <c r="E77" s="152">
        <v>0</v>
      </c>
      <c r="F77" s="127">
        <f t="shared" si="1"/>
        <v>0</v>
      </c>
      <c r="G77" s="126" t="str">
        <f>IFERROR(VLOOKUP(B77,Sheet1!$E$2:$G$12,3,FALSE),"")</f>
        <v/>
      </c>
      <c r="H77" s="126" t="str">
        <f>IFERROR(VLOOKUP(B77,Sheet1!$E$2:$F$12,2,FALSE),"")</f>
        <v/>
      </c>
      <c r="I77" s="126" t="str">
        <f>IFERROR(VLOOKUP(B77,Sheet1!$E$2:$G$12,3,FALSE),"")</f>
        <v/>
      </c>
      <c r="J77" s="126" t="str">
        <f t="shared" si="2"/>
        <v>Not Complied</v>
      </c>
    </row>
    <row r="78" spans="1:10" x14ac:dyDescent="0.45">
      <c r="A78" s="151"/>
      <c r="B78" s="151"/>
      <c r="C78" s="152">
        <v>0</v>
      </c>
      <c r="D78" s="126" t="str">
        <f>IFERROR(VLOOKUP(B78,Sheet1!$E$2:$H$12,4,FALSE),"")</f>
        <v/>
      </c>
      <c r="E78" s="152">
        <v>0</v>
      </c>
      <c r="F78" s="127">
        <f t="shared" si="1"/>
        <v>0</v>
      </c>
      <c r="G78" s="126" t="str">
        <f>IFERROR(VLOOKUP(B78,Sheet1!$E$2:$G$12,3,FALSE),"")</f>
        <v/>
      </c>
      <c r="H78" s="126" t="str">
        <f>IFERROR(VLOOKUP(B78,Sheet1!$E$2:$F$12,2,FALSE),"")</f>
        <v/>
      </c>
      <c r="I78" s="126" t="str">
        <f>IFERROR(VLOOKUP(B78,Sheet1!$E$2:$G$12,3,FALSE),"")</f>
        <v/>
      </c>
      <c r="J78" s="126" t="str">
        <f t="shared" si="2"/>
        <v>Not Complied</v>
      </c>
    </row>
    <row r="79" spans="1:10" x14ac:dyDescent="0.45">
      <c r="A79" s="151"/>
      <c r="B79" s="151"/>
      <c r="C79" s="152">
        <v>0</v>
      </c>
      <c r="D79" s="126" t="str">
        <f>IFERROR(VLOOKUP(B79,Sheet1!$E$2:$H$12,4,FALSE),"")</f>
        <v/>
      </c>
      <c r="E79" s="152">
        <v>0</v>
      </c>
      <c r="F79" s="127">
        <f t="shared" si="1"/>
        <v>0</v>
      </c>
      <c r="G79" s="126" t="str">
        <f>IFERROR(VLOOKUP(B79,Sheet1!$E$2:$G$12,3,FALSE),"")</f>
        <v/>
      </c>
      <c r="H79" s="126" t="str">
        <f>IFERROR(VLOOKUP(B79,Sheet1!$E$2:$F$12,2,FALSE),"")</f>
        <v/>
      </c>
      <c r="I79" s="126" t="str">
        <f>IFERROR(VLOOKUP(B79,Sheet1!$E$2:$G$12,3,FALSE),"")</f>
        <v/>
      </c>
      <c r="J79" s="126" t="str">
        <f t="shared" si="2"/>
        <v>Not Complied</v>
      </c>
    </row>
    <row r="80" spans="1:10" x14ac:dyDescent="0.45">
      <c r="A80" s="151"/>
      <c r="B80" s="151"/>
      <c r="C80" s="152">
        <v>0</v>
      </c>
      <c r="D80" s="126" t="str">
        <f>IFERROR(VLOOKUP(B80,Sheet1!$E$2:$H$12,4,FALSE),"")</f>
        <v/>
      </c>
      <c r="E80" s="152">
        <v>0</v>
      </c>
      <c r="F80" s="127">
        <f t="shared" si="1"/>
        <v>0</v>
      </c>
      <c r="G80" s="126" t="str">
        <f>IFERROR(VLOOKUP(B80,Sheet1!$E$2:$G$12,3,FALSE),"")</f>
        <v/>
      </c>
      <c r="H80" s="126" t="str">
        <f>IFERROR(VLOOKUP(B80,Sheet1!$E$2:$F$12,2,FALSE),"")</f>
        <v/>
      </c>
      <c r="I80" s="126" t="str">
        <f>IFERROR(VLOOKUP(B80,Sheet1!$E$2:$G$12,3,FALSE),"")</f>
        <v/>
      </c>
      <c r="J80" s="126" t="str">
        <f t="shared" si="2"/>
        <v>Not Complied</v>
      </c>
    </row>
    <row r="81" spans="1:10" x14ac:dyDescent="0.45">
      <c r="A81" s="151"/>
      <c r="B81" s="151"/>
      <c r="C81" s="152">
        <v>0</v>
      </c>
      <c r="D81" s="126" t="str">
        <f>IFERROR(VLOOKUP(B81,Sheet1!$E$2:$H$12,4,FALSE),"")</f>
        <v/>
      </c>
      <c r="E81" s="152">
        <v>0</v>
      </c>
      <c r="F81" s="127">
        <f t="shared" si="1"/>
        <v>0</v>
      </c>
      <c r="G81" s="126" t="str">
        <f>IFERROR(VLOOKUP(B81,Sheet1!$E$2:$G$12,3,FALSE),"")</f>
        <v/>
      </c>
      <c r="H81" s="126" t="str">
        <f>IFERROR(VLOOKUP(B81,Sheet1!$E$2:$F$12,2,FALSE),"")</f>
        <v/>
      </c>
      <c r="I81" s="126" t="str">
        <f>IFERROR(VLOOKUP(B81,Sheet1!$E$2:$G$12,3,FALSE),"")</f>
        <v/>
      </c>
      <c r="J81" s="126" t="str">
        <f t="shared" si="2"/>
        <v>Not Complied</v>
      </c>
    </row>
    <row r="82" spans="1:10" x14ac:dyDescent="0.45">
      <c r="A82" s="151"/>
      <c r="B82" s="151"/>
      <c r="C82" s="152">
        <v>0</v>
      </c>
      <c r="D82" s="126" t="str">
        <f>IFERROR(VLOOKUP(B82,Sheet1!$E$2:$H$12,4,FALSE),"")</f>
        <v/>
      </c>
      <c r="E82" s="152">
        <v>0</v>
      </c>
      <c r="F82" s="127">
        <f t="shared" ref="F82:F116" si="3">IF(C82=0,0,E82/C82)</f>
        <v>0</v>
      </c>
      <c r="G82" s="126" t="str">
        <f>IFERROR(VLOOKUP(B82,Sheet1!$E$2:$G$12,3,FALSE),"")</f>
        <v/>
      </c>
      <c r="H82" s="126" t="str">
        <f>IFERROR(VLOOKUP(B82,Sheet1!$E$2:$F$12,2,FALSE),"")</f>
        <v/>
      </c>
      <c r="I82" s="126" t="str">
        <f>IFERROR(VLOOKUP(B82,Sheet1!$E$2:$G$12,3,FALSE),"")</f>
        <v/>
      </c>
      <c r="J82" s="126" t="str">
        <f t="shared" ref="J82:J116" si="4">IF(F82=0,"Not Complied",IF(F82&lt;H82,"Complied",IF(F82=H82,"Complied",IF(F82&gt;H82,"Not Complied"))))</f>
        <v>Not Complied</v>
      </c>
    </row>
    <row r="83" spans="1:10" x14ac:dyDescent="0.45">
      <c r="A83" s="151"/>
      <c r="B83" s="151"/>
      <c r="C83" s="152">
        <v>0</v>
      </c>
      <c r="D83" s="126" t="str">
        <f>IFERROR(VLOOKUP(B83,Sheet1!$E$2:$H$12,4,FALSE),"")</f>
        <v/>
      </c>
      <c r="E83" s="152">
        <v>0</v>
      </c>
      <c r="F83" s="127">
        <f t="shared" si="3"/>
        <v>0</v>
      </c>
      <c r="G83" s="126" t="str">
        <f>IFERROR(VLOOKUP(B83,Sheet1!$E$2:$G$12,3,FALSE),"")</f>
        <v/>
      </c>
      <c r="H83" s="126" t="str">
        <f>IFERROR(VLOOKUP(B83,Sheet1!$E$2:$F$12,2,FALSE),"")</f>
        <v/>
      </c>
      <c r="I83" s="126" t="str">
        <f>IFERROR(VLOOKUP(B83,Sheet1!$E$2:$G$12,3,FALSE),"")</f>
        <v/>
      </c>
      <c r="J83" s="126" t="str">
        <f t="shared" si="4"/>
        <v>Not Complied</v>
      </c>
    </row>
    <row r="84" spans="1:10" x14ac:dyDescent="0.45">
      <c r="A84" s="151"/>
      <c r="B84" s="151"/>
      <c r="C84" s="152">
        <v>0</v>
      </c>
      <c r="D84" s="126" t="str">
        <f>IFERROR(VLOOKUP(B84,Sheet1!$E$2:$H$12,4,FALSE),"")</f>
        <v/>
      </c>
      <c r="E84" s="152">
        <v>0</v>
      </c>
      <c r="F84" s="127">
        <f t="shared" si="3"/>
        <v>0</v>
      </c>
      <c r="G84" s="126" t="str">
        <f>IFERROR(VLOOKUP(B84,Sheet1!$E$2:$G$12,3,FALSE),"")</f>
        <v/>
      </c>
      <c r="H84" s="126" t="str">
        <f>IFERROR(VLOOKUP(B84,Sheet1!$E$2:$F$12,2,FALSE),"")</f>
        <v/>
      </c>
      <c r="I84" s="126" t="str">
        <f>IFERROR(VLOOKUP(B84,Sheet1!$E$2:$G$12,3,FALSE),"")</f>
        <v/>
      </c>
      <c r="J84" s="126" t="str">
        <f t="shared" si="4"/>
        <v>Not Complied</v>
      </c>
    </row>
    <row r="85" spans="1:10" x14ac:dyDescent="0.45">
      <c r="A85" s="151"/>
      <c r="B85" s="151"/>
      <c r="C85" s="152">
        <v>0</v>
      </c>
      <c r="D85" s="126" t="str">
        <f>IFERROR(VLOOKUP(B85,Sheet1!$E$2:$H$12,4,FALSE),"")</f>
        <v/>
      </c>
      <c r="E85" s="152">
        <v>0</v>
      </c>
      <c r="F85" s="127">
        <f t="shared" si="3"/>
        <v>0</v>
      </c>
      <c r="G85" s="126" t="str">
        <f>IFERROR(VLOOKUP(B85,Sheet1!$E$2:$G$12,3,FALSE),"")</f>
        <v/>
      </c>
      <c r="H85" s="126" t="str">
        <f>IFERROR(VLOOKUP(B85,Sheet1!$E$2:$F$12,2,FALSE),"")</f>
        <v/>
      </c>
      <c r="I85" s="126" t="str">
        <f>IFERROR(VLOOKUP(B85,Sheet1!$E$2:$G$12,3,FALSE),"")</f>
        <v/>
      </c>
      <c r="J85" s="126" t="str">
        <f t="shared" si="4"/>
        <v>Not Complied</v>
      </c>
    </row>
    <row r="86" spans="1:10" x14ac:dyDescent="0.45">
      <c r="A86" s="151"/>
      <c r="B86" s="151"/>
      <c r="C86" s="152">
        <v>0</v>
      </c>
      <c r="D86" s="126" t="str">
        <f>IFERROR(VLOOKUP(B86,Sheet1!$E$2:$H$12,4,FALSE),"")</f>
        <v/>
      </c>
      <c r="E86" s="152">
        <v>0</v>
      </c>
      <c r="F86" s="127">
        <f t="shared" si="3"/>
        <v>0</v>
      </c>
      <c r="G86" s="126" t="str">
        <f>IFERROR(VLOOKUP(B86,Sheet1!$E$2:$G$12,3,FALSE),"")</f>
        <v/>
      </c>
      <c r="H86" s="126" t="str">
        <f>IFERROR(VLOOKUP(B86,Sheet1!$E$2:$F$12,2,FALSE),"")</f>
        <v/>
      </c>
      <c r="I86" s="126" t="str">
        <f>IFERROR(VLOOKUP(B86,Sheet1!$E$2:$G$12,3,FALSE),"")</f>
        <v/>
      </c>
      <c r="J86" s="126" t="str">
        <f t="shared" si="4"/>
        <v>Not Complied</v>
      </c>
    </row>
    <row r="87" spans="1:10" x14ac:dyDescent="0.45">
      <c r="A87" s="151"/>
      <c r="B87" s="151"/>
      <c r="C87" s="152">
        <v>0</v>
      </c>
      <c r="D87" s="126" t="str">
        <f>IFERROR(VLOOKUP(B87,Sheet1!$E$2:$H$12,4,FALSE),"")</f>
        <v/>
      </c>
      <c r="E87" s="152">
        <v>0</v>
      </c>
      <c r="F87" s="127">
        <f t="shared" si="3"/>
        <v>0</v>
      </c>
      <c r="G87" s="126" t="str">
        <f>IFERROR(VLOOKUP(B87,Sheet1!$E$2:$G$12,3,FALSE),"")</f>
        <v/>
      </c>
      <c r="H87" s="126" t="str">
        <f>IFERROR(VLOOKUP(B87,Sheet1!$E$2:$F$12,2,FALSE),"")</f>
        <v/>
      </c>
      <c r="I87" s="126" t="str">
        <f>IFERROR(VLOOKUP(B87,Sheet1!$E$2:$G$12,3,FALSE),"")</f>
        <v/>
      </c>
      <c r="J87" s="126" t="str">
        <f t="shared" si="4"/>
        <v>Not Complied</v>
      </c>
    </row>
    <row r="88" spans="1:10" x14ac:dyDescent="0.45">
      <c r="A88" s="151"/>
      <c r="B88" s="151"/>
      <c r="C88" s="152">
        <v>0</v>
      </c>
      <c r="D88" s="126" t="str">
        <f>IFERROR(VLOOKUP(B88,Sheet1!$E$2:$H$12,4,FALSE),"")</f>
        <v/>
      </c>
      <c r="E88" s="152">
        <v>0</v>
      </c>
      <c r="F88" s="127">
        <f t="shared" si="3"/>
        <v>0</v>
      </c>
      <c r="G88" s="126" t="str">
        <f>IFERROR(VLOOKUP(B88,Sheet1!$E$2:$G$12,3,FALSE),"")</f>
        <v/>
      </c>
      <c r="H88" s="126" t="str">
        <f>IFERROR(VLOOKUP(B88,Sheet1!$E$2:$F$12,2,FALSE),"")</f>
        <v/>
      </c>
      <c r="I88" s="126" t="str">
        <f>IFERROR(VLOOKUP(B88,Sheet1!$E$2:$G$12,3,FALSE),"")</f>
        <v/>
      </c>
      <c r="J88" s="126" t="str">
        <f t="shared" si="4"/>
        <v>Not Complied</v>
      </c>
    </row>
    <row r="89" spans="1:10" x14ac:dyDescent="0.45">
      <c r="A89" s="151"/>
      <c r="B89" s="151"/>
      <c r="C89" s="152">
        <v>0</v>
      </c>
      <c r="D89" s="126" t="str">
        <f>IFERROR(VLOOKUP(B89,Sheet1!$E$2:$H$12,4,FALSE),"")</f>
        <v/>
      </c>
      <c r="E89" s="152">
        <v>0</v>
      </c>
      <c r="F89" s="127">
        <f t="shared" si="3"/>
        <v>0</v>
      </c>
      <c r="G89" s="126" t="str">
        <f>IFERROR(VLOOKUP(B89,Sheet1!$E$2:$G$12,3,FALSE),"")</f>
        <v/>
      </c>
      <c r="H89" s="126" t="str">
        <f>IFERROR(VLOOKUP(B89,Sheet1!$E$2:$F$12,2,FALSE),"")</f>
        <v/>
      </c>
      <c r="I89" s="126" t="str">
        <f>IFERROR(VLOOKUP(B89,Sheet1!$E$2:$G$12,3,FALSE),"")</f>
        <v/>
      </c>
      <c r="J89" s="126" t="str">
        <f t="shared" si="4"/>
        <v>Not Complied</v>
      </c>
    </row>
    <row r="90" spans="1:10" x14ac:dyDescent="0.45">
      <c r="A90" s="151"/>
      <c r="B90" s="151"/>
      <c r="C90" s="152">
        <v>0</v>
      </c>
      <c r="D90" s="126" t="str">
        <f>IFERROR(VLOOKUP(B90,Sheet1!$E$2:$H$12,4,FALSE),"")</f>
        <v/>
      </c>
      <c r="E90" s="152">
        <v>0</v>
      </c>
      <c r="F90" s="127">
        <f t="shared" si="3"/>
        <v>0</v>
      </c>
      <c r="G90" s="126" t="str">
        <f>IFERROR(VLOOKUP(B90,Sheet1!$E$2:$G$12,3,FALSE),"")</f>
        <v/>
      </c>
      <c r="H90" s="126" t="str">
        <f>IFERROR(VLOOKUP(B90,Sheet1!$E$2:$F$12,2,FALSE),"")</f>
        <v/>
      </c>
      <c r="I90" s="126" t="str">
        <f>IFERROR(VLOOKUP(B90,Sheet1!$E$2:$G$12,3,FALSE),"")</f>
        <v/>
      </c>
      <c r="J90" s="126" t="str">
        <f t="shared" si="4"/>
        <v>Not Complied</v>
      </c>
    </row>
    <row r="91" spans="1:10" x14ac:dyDescent="0.45">
      <c r="A91" s="151"/>
      <c r="B91" s="151"/>
      <c r="C91" s="152">
        <v>0</v>
      </c>
      <c r="D91" s="126" t="str">
        <f>IFERROR(VLOOKUP(B91,Sheet1!$E$2:$H$12,4,FALSE),"")</f>
        <v/>
      </c>
      <c r="E91" s="152">
        <v>0</v>
      </c>
      <c r="F91" s="127">
        <f t="shared" si="3"/>
        <v>0</v>
      </c>
      <c r="G91" s="126" t="str">
        <f>IFERROR(VLOOKUP(B91,Sheet1!$E$2:$G$12,3,FALSE),"")</f>
        <v/>
      </c>
      <c r="H91" s="126" t="str">
        <f>IFERROR(VLOOKUP(B91,Sheet1!$E$2:$F$12,2,FALSE),"")</f>
        <v/>
      </c>
      <c r="I91" s="126" t="str">
        <f>IFERROR(VLOOKUP(B91,Sheet1!$E$2:$G$12,3,FALSE),"")</f>
        <v/>
      </c>
      <c r="J91" s="126" t="str">
        <f t="shared" si="4"/>
        <v>Not Complied</v>
      </c>
    </row>
    <row r="92" spans="1:10" x14ac:dyDescent="0.45">
      <c r="A92" s="151"/>
      <c r="B92" s="151"/>
      <c r="C92" s="152">
        <v>0</v>
      </c>
      <c r="D92" s="126" t="str">
        <f>IFERROR(VLOOKUP(B92,Sheet1!$E$2:$H$12,4,FALSE),"")</f>
        <v/>
      </c>
      <c r="E92" s="152">
        <v>0</v>
      </c>
      <c r="F92" s="127">
        <f t="shared" si="3"/>
        <v>0</v>
      </c>
      <c r="G92" s="126" t="str">
        <f>IFERROR(VLOOKUP(B92,Sheet1!$E$2:$G$12,3,FALSE),"")</f>
        <v/>
      </c>
      <c r="H92" s="126" t="str">
        <f>IFERROR(VLOOKUP(B92,Sheet1!$E$2:$F$12,2,FALSE),"")</f>
        <v/>
      </c>
      <c r="I92" s="126" t="str">
        <f>IFERROR(VLOOKUP(B92,Sheet1!$E$2:$G$12,3,FALSE),"")</f>
        <v/>
      </c>
      <c r="J92" s="126" t="str">
        <f t="shared" si="4"/>
        <v>Not Complied</v>
      </c>
    </row>
    <row r="93" spans="1:10" x14ac:dyDescent="0.45">
      <c r="A93" s="151"/>
      <c r="B93" s="151"/>
      <c r="C93" s="152">
        <v>0</v>
      </c>
      <c r="D93" s="126" t="str">
        <f>IFERROR(VLOOKUP(B93,Sheet1!$E$2:$H$12,4,FALSE),"")</f>
        <v/>
      </c>
      <c r="E93" s="152">
        <v>0</v>
      </c>
      <c r="F93" s="127">
        <f t="shared" si="3"/>
        <v>0</v>
      </c>
      <c r="G93" s="126" t="str">
        <f>IFERROR(VLOOKUP(B93,Sheet1!$E$2:$G$12,3,FALSE),"")</f>
        <v/>
      </c>
      <c r="H93" s="126" t="str">
        <f>IFERROR(VLOOKUP(B93,Sheet1!$E$2:$F$12,2,FALSE),"")</f>
        <v/>
      </c>
      <c r="I93" s="126" t="str">
        <f>IFERROR(VLOOKUP(B93,Sheet1!$E$2:$G$12,3,FALSE),"")</f>
        <v/>
      </c>
      <c r="J93" s="126" t="str">
        <f t="shared" si="4"/>
        <v>Not Complied</v>
      </c>
    </row>
    <row r="94" spans="1:10" x14ac:dyDescent="0.45">
      <c r="A94" s="151"/>
      <c r="B94" s="151"/>
      <c r="C94" s="152">
        <v>0</v>
      </c>
      <c r="D94" s="126" t="str">
        <f>IFERROR(VLOOKUP(B94,Sheet1!$E$2:$H$12,4,FALSE),"")</f>
        <v/>
      </c>
      <c r="E94" s="152">
        <v>0</v>
      </c>
      <c r="F94" s="127">
        <f t="shared" si="3"/>
        <v>0</v>
      </c>
      <c r="G94" s="126" t="str">
        <f>IFERROR(VLOOKUP(B94,Sheet1!$E$2:$G$12,3,FALSE),"")</f>
        <v/>
      </c>
      <c r="H94" s="126" t="str">
        <f>IFERROR(VLOOKUP(B94,Sheet1!$E$2:$F$12,2,FALSE),"")</f>
        <v/>
      </c>
      <c r="I94" s="126" t="str">
        <f>IFERROR(VLOOKUP(B94,Sheet1!$E$2:$G$12,3,FALSE),"")</f>
        <v/>
      </c>
      <c r="J94" s="126" t="str">
        <f t="shared" si="4"/>
        <v>Not Complied</v>
      </c>
    </row>
    <row r="95" spans="1:10" x14ac:dyDescent="0.45">
      <c r="A95" s="151"/>
      <c r="B95" s="151"/>
      <c r="C95" s="152">
        <v>0</v>
      </c>
      <c r="D95" s="126" t="str">
        <f>IFERROR(VLOOKUP(B95,Sheet1!$E$2:$H$12,4,FALSE),"")</f>
        <v/>
      </c>
      <c r="E95" s="152">
        <v>0</v>
      </c>
      <c r="F95" s="127">
        <f t="shared" si="3"/>
        <v>0</v>
      </c>
      <c r="G95" s="126" t="str">
        <f>IFERROR(VLOOKUP(B95,Sheet1!$E$2:$G$12,3,FALSE),"")</f>
        <v/>
      </c>
      <c r="H95" s="126" t="str">
        <f>IFERROR(VLOOKUP(B95,Sheet1!$E$2:$F$12,2,FALSE),"")</f>
        <v/>
      </c>
      <c r="I95" s="126" t="str">
        <f>IFERROR(VLOOKUP(B95,Sheet1!$E$2:$G$12,3,FALSE),"")</f>
        <v/>
      </c>
      <c r="J95" s="126" t="str">
        <f t="shared" si="4"/>
        <v>Not Complied</v>
      </c>
    </row>
    <row r="96" spans="1:10" x14ac:dyDescent="0.45">
      <c r="A96" s="151"/>
      <c r="B96" s="151"/>
      <c r="C96" s="152">
        <v>0</v>
      </c>
      <c r="D96" s="126" t="str">
        <f>IFERROR(VLOOKUP(B96,Sheet1!$E$2:$H$12,4,FALSE),"")</f>
        <v/>
      </c>
      <c r="E96" s="152">
        <v>0</v>
      </c>
      <c r="F96" s="127">
        <f t="shared" si="3"/>
        <v>0</v>
      </c>
      <c r="G96" s="126" t="str">
        <f>IFERROR(VLOOKUP(B96,Sheet1!$E$2:$G$12,3,FALSE),"")</f>
        <v/>
      </c>
      <c r="H96" s="126" t="str">
        <f>IFERROR(VLOOKUP(B96,Sheet1!$E$2:$F$12,2,FALSE),"")</f>
        <v/>
      </c>
      <c r="I96" s="126" t="str">
        <f>IFERROR(VLOOKUP(B96,Sheet1!$E$2:$G$12,3,FALSE),"")</f>
        <v/>
      </c>
      <c r="J96" s="126" t="str">
        <f t="shared" si="4"/>
        <v>Not Complied</v>
      </c>
    </row>
    <row r="97" spans="1:10" x14ac:dyDescent="0.45">
      <c r="A97" s="151"/>
      <c r="B97" s="151"/>
      <c r="C97" s="152">
        <v>0</v>
      </c>
      <c r="D97" s="126" t="str">
        <f>IFERROR(VLOOKUP(B97,Sheet1!$E$2:$H$12,4,FALSE),"")</f>
        <v/>
      </c>
      <c r="E97" s="152">
        <v>0</v>
      </c>
      <c r="F97" s="127">
        <f t="shared" si="3"/>
        <v>0</v>
      </c>
      <c r="G97" s="126" t="str">
        <f>IFERROR(VLOOKUP(B97,Sheet1!$E$2:$G$12,3,FALSE),"")</f>
        <v/>
      </c>
      <c r="H97" s="126" t="str">
        <f>IFERROR(VLOOKUP(B97,Sheet1!$E$2:$F$12,2,FALSE),"")</f>
        <v/>
      </c>
      <c r="I97" s="126" t="str">
        <f>IFERROR(VLOOKUP(B97,Sheet1!$E$2:$G$12,3,FALSE),"")</f>
        <v/>
      </c>
      <c r="J97" s="126" t="str">
        <f t="shared" si="4"/>
        <v>Not Complied</v>
      </c>
    </row>
    <row r="98" spans="1:10" x14ac:dyDescent="0.45">
      <c r="A98" s="151"/>
      <c r="B98" s="151"/>
      <c r="C98" s="152">
        <v>0</v>
      </c>
      <c r="D98" s="126" t="str">
        <f>IFERROR(VLOOKUP(B98,Sheet1!$E$2:$H$12,4,FALSE),"")</f>
        <v/>
      </c>
      <c r="E98" s="152">
        <v>0</v>
      </c>
      <c r="F98" s="127">
        <f t="shared" si="3"/>
        <v>0</v>
      </c>
      <c r="G98" s="126" t="str">
        <f>IFERROR(VLOOKUP(B98,Sheet1!$E$2:$G$12,3,FALSE),"")</f>
        <v/>
      </c>
      <c r="H98" s="126" t="str">
        <f>IFERROR(VLOOKUP(B98,Sheet1!$E$2:$F$12,2,FALSE),"")</f>
        <v/>
      </c>
      <c r="I98" s="126" t="str">
        <f>IFERROR(VLOOKUP(B98,Sheet1!$E$2:$G$12,3,FALSE),"")</f>
        <v/>
      </c>
      <c r="J98" s="126" t="str">
        <f t="shared" si="4"/>
        <v>Not Complied</v>
      </c>
    </row>
    <row r="99" spans="1:10" x14ac:dyDescent="0.45">
      <c r="A99" s="151"/>
      <c r="B99" s="151"/>
      <c r="C99" s="152">
        <v>0</v>
      </c>
      <c r="D99" s="126" t="str">
        <f>IFERROR(VLOOKUP(B99,Sheet1!$E$2:$H$12,4,FALSE),"")</f>
        <v/>
      </c>
      <c r="E99" s="152">
        <v>0</v>
      </c>
      <c r="F99" s="127">
        <f t="shared" si="3"/>
        <v>0</v>
      </c>
      <c r="G99" s="126" t="str">
        <f>IFERROR(VLOOKUP(B99,Sheet1!$E$2:$G$12,3,FALSE),"")</f>
        <v/>
      </c>
      <c r="H99" s="126" t="str">
        <f>IFERROR(VLOOKUP(B99,Sheet1!$E$2:$F$12,2,FALSE),"")</f>
        <v/>
      </c>
      <c r="I99" s="126" t="str">
        <f>IFERROR(VLOOKUP(B99,Sheet1!$E$2:$G$12,3,FALSE),"")</f>
        <v/>
      </c>
      <c r="J99" s="126" t="str">
        <f t="shared" si="4"/>
        <v>Not Complied</v>
      </c>
    </row>
    <row r="100" spans="1:10" x14ac:dyDescent="0.45">
      <c r="A100" s="151"/>
      <c r="B100" s="151"/>
      <c r="C100" s="152">
        <v>0</v>
      </c>
      <c r="D100" s="126" t="str">
        <f>IFERROR(VLOOKUP(B100,Sheet1!$E$2:$H$12,4,FALSE),"")</f>
        <v/>
      </c>
      <c r="E100" s="152">
        <v>0</v>
      </c>
      <c r="F100" s="127">
        <f t="shared" si="3"/>
        <v>0</v>
      </c>
      <c r="G100" s="126" t="str">
        <f>IFERROR(VLOOKUP(B100,Sheet1!$E$2:$G$12,3,FALSE),"")</f>
        <v/>
      </c>
      <c r="H100" s="126" t="str">
        <f>IFERROR(VLOOKUP(B100,Sheet1!$E$2:$F$12,2,FALSE),"")</f>
        <v/>
      </c>
      <c r="I100" s="126" t="str">
        <f>IFERROR(VLOOKUP(B100,Sheet1!$E$2:$G$12,3,FALSE),"")</f>
        <v/>
      </c>
      <c r="J100" s="126" t="str">
        <f t="shared" si="4"/>
        <v>Not Complied</v>
      </c>
    </row>
    <row r="101" spans="1:10" x14ac:dyDescent="0.45">
      <c r="A101" s="151"/>
      <c r="B101" s="151"/>
      <c r="C101" s="152">
        <v>0</v>
      </c>
      <c r="D101" s="126" t="str">
        <f>IFERROR(VLOOKUP(B101,Sheet1!$E$2:$H$12,4,FALSE),"")</f>
        <v/>
      </c>
      <c r="E101" s="152">
        <v>0</v>
      </c>
      <c r="F101" s="127">
        <f t="shared" si="3"/>
        <v>0</v>
      </c>
      <c r="G101" s="126" t="str">
        <f>IFERROR(VLOOKUP(B101,Sheet1!$E$2:$G$12,3,FALSE),"")</f>
        <v/>
      </c>
      <c r="H101" s="126" t="str">
        <f>IFERROR(VLOOKUP(B101,Sheet1!$E$2:$F$12,2,FALSE),"")</f>
        <v/>
      </c>
      <c r="I101" s="126" t="str">
        <f>IFERROR(VLOOKUP(B101,Sheet1!$E$2:$G$12,3,FALSE),"")</f>
        <v/>
      </c>
      <c r="J101" s="126" t="str">
        <f t="shared" si="4"/>
        <v>Not Complied</v>
      </c>
    </row>
    <row r="102" spans="1:10" x14ac:dyDescent="0.45">
      <c r="A102" s="151"/>
      <c r="B102" s="151"/>
      <c r="C102" s="152">
        <v>0</v>
      </c>
      <c r="D102" s="126" t="str">
        <f>IFERROR(VLOOKUP(B102,Sheet1!$E$2:$H$12,4,FALSE),"")</f>
        <v/>
      </c>
      <c r="E102" s="152">
        <v>0</v>
      </c>
      <c r="F102" s="127">
        <f t="shared" si="3"/>
        <v>0</v>
      </c>
      <c r="G102" s="126" t="str">
        <f>IFERROR(VLOOKUP(B102,Sheet1!$E$2:$G$12,3,FALSE),"")</f>
        <v/>
      </c>
      <c r="H102" s="126" t="str">
        <f>IFERROR(VLOOKUP(B102,Sheet1!$E$2:$F$12,2,FALSE),"")</f>
        <v/>
      </c>
      <c r="I102" s="126" t="str">
        <f>IFERROR(VLOOKUP(B102,Sheet1!$E$2:$G$12,3,FALSE),"")</f>
        <v/>
      </c>
      <c r="J102" s="126" t="str">
        <f t="shared" si="4"/>
        <v>Not Complied</v>
      </c>
    </row>
    <row r="103" spans="1:10" x14ac:dyDescent="0.45">
      <c r="A103" s="151"/>
      <c r="B103" s="151"/>
      <c r="C103" s="152">
        <v>0</v>
      </c>
      <c r="D103" s="126" t="str">
        <f>IFERROR(VLOOKUP(B103,Sheet1!$E$2:$H$12,4,FALSE),"")</f>
        <v/>
      </c>
      <c r="E103" s="152">
        <v>0</v>
      </c>
      <c r="F103" s="127">
        <f t="shared" si="3"/>
        <v>0</v>
      </c>
      <c r="G103" s="126" t="str">
        <f>IFERROR(VLOOKUP(B103,Sheet1!$E$2:$G$12,3,FALSE),"")</f>
        <v/>
      </c>
      <c r="H103" s="126" t="str">
        <f>IFERROR(VLOOKUP(B103,Sheet1!$E$2:$F$12,2,FALSE),"")</f>
        <v/>
      </c>
      <c r="I103" s="126" t="str">
        <f>IFERROR(VLOOKUP(B103,Sheet1!$E$2:$G$12,3,FALSE),"")</f>
        <v/>
      </c>
      <c r="J103" s="126" t="str">
        <f t="shared" si="4"/>
        <v>Not Complied</v>
      </c>
    </row>
    <row r="104" spans="1:10" x14ac:dyDescent="0.45">
      <c r="A104" s="151"/>
      <c r="B104" s="151"/>
      <c r="C104" s="152">
        <v>0</v>
      </c>
      <c r="D104" s="126" t="str">
        <f>IFERROR(VLOOKUP(B104,Sheet1!$E$2:$H$12,4,FALSE),"")</f>
        <v/>
      </c>
      <c r="E104" s="152">
        <v>0</v>
      </c>
      <c r="F104" s="127">
        <f t="shared" si="3"/>
        <v>0</v>
      </c>
      <c r="G104" s="126" t="str">
        <f>IFERROR(VLOOKUP(B104,Sheet1!$E$2:$G$12,3,FALSE),"")</f>
        <v/>
      </c>
      <c r="H104" s="126" t="str">
        <f>IFERROR(VLOOKUP(B104,Sheet1!$E$2:$F$12,2,FALSE),"")</f>
        <v/>
      </c>
      <c r="I104" s="126" t="str">
        <f>IFERROR(VLOOKUP(B104,Sheet1!$E$2:$G$12,3,FALSE),"")</f>
        <v/>
      </c>
      <c r="J104" s="126" t="str">
        <f t="shared" si="4"/>
        <v>Not Complied</v>
      </c>
    </row>
    <row r="105" spans="1:10" x14ac:dyDescent="0.45">
      <c r="A105" s="151"/>
      <c r="B105" s="151"/>
      <c r="C105" s="152">
        <v>0</v>
      </c>
      <c r="D105" s="126" t="str">
        <f>IFERROR(VLOOKUP(B105,Sheet1!$E$2:$H$12,4,FALSE),"")</f>
        <v/>
      </c>
      <c r="E105" s="152">
        <v>0</v>
      </c>
      <c r="F105" s="127">
        <f t="shared" si="3"/>
        <v>0</v>
      </c>
      <c r="G105" s="126" t="str">
        <f>IFERROR(VLOOKUP(B105,Sheet1!$E$2:$G$12,3,FALSE),"")</f>
        <v/>
      </c>
      <c r="H105" s="126" t="str">
        <f>IFERROR(VLOOKUP(B105,Sheet1!$E$2:$F$12,2,FALSE),"")</f>
        <v/>
      </c>
      <c r="I105" s="126" t="str">
        <f>IFERROR(VLOOKUP(B105,Sheet1!$E$2:$G$12,3,FALSE),"")</f>
        <v/>
      </c>
      <c r="J105" s="126" t="str">
        <f t="shared" si="4"/>
        <v>Not Complied</v>
      </c>
    </row>
    <row r="106" spans="1:10" x14ac:dyDescent="0.45">
      <c r="A106" s="151"/>
      <c r="B106" s="151"/>
      <c r="C106" s="152">
        <v>0</v>
      </c>
      <c r="D106" s="126" t="str">
        <f>IFERROR(VLOOKUP(B106,Sheet1!$E$2:$H$12,4,FALSE),"")</f>
        <v/>
      </c>
      <c r="E106" s="152">
        <v>0</v>
      </c>
      <c r="F106" s="127">
        <f t="shared" si="3"/>
        <v>0</v>
      </c>
      <c r="G106" s="126" t="str">
        <f>IFERROR(VLOOKUP(B106,Sheet1!$E$2:$G$12,3,FALSE),"")</f>
        <v/>
      </c>
      <c r="H106" s="126" t="str">
        <f>IFERROR(VLOOKUP(B106,Sheet1!$E$2:$F$12,2,FALSE),"")</f>
        <v/>
      </c>
      <c r="I106" s="126" t="str">
        <f>IFERROR(VLOOKUP(B106,Sheet1!$E$2:$G$12,3,FALSE),"")</f>
        <v/>
      </c>
      <c r="J106" s="126" t="str">
        <f t="shared" si="4"/>
        <v>Not Complied</v>
      </c>
    </row>
    <row r="107" spans="1:10" x14ac:dyDescent="0.45">
      <c r="A107" s="151"/>
      <c r="B107" s="151"/>
      <c r="C107" s="152">
        <v>0</v>
      </c>
      <c r="D107" s="126" t="str">
        <f>IFERROR(VLOOKUP(B107,Sheet1!$E$2:$H$12,4,FALSE),"")</f>
        <v/>
      </c>
      <c r="E107" s="152">
        <v>0</v>
      </c>
      <c r="F107" s="127">
        <f t="shared" si="3"/>
        <v>0</v>
      </c>
      <c r="G107" s="126" t="str">
        <f>IFERROR(VLOOKUP(B107,Sheet1!$E$2:$G$12,3,FALSE),"")</f>
        <v/>
      </c>
      <c r="H107" s="126" t="str">
        <f>IFERROR(VLOOKUP(B107,Sheet1!$E$2:$F$12,2,FALSE),"")</f>
        <v/>
      </c>
      <c r="I107" s="126" t="str">
        <f>IFERROR(VLOOKUP(B107,Sheet1!$E$2:$G$12,3,FALSE),"")</f>
        <v/>
      </c>
      <c r="J107" s="126" t="str">
        <f t="shared" si="4"/>
        <v>Not Complied</v>
      </c>
    </row>
    <row r="108" spans="1:10" x14ac:dyDescent="0.45">
      <c r="A108" s="151"/>
      <c r="B108" s="151"/>
      <c r="C108" s="152">
        <v>0</v>
      </c>
      <c r="D108" s="126" t="str">
        <f>IFERROR(VLOOKUP(B108,Sheet1!$E$2:$H$12,4,FALSE),"")</f>
        <v/>
      </c>
      <c r="E108" s="152">
        <v>0</v>
      </c>
      <c r="F108" s="127">
        <f t="shared" si="3"/>
        <v>0</v>
      </c>
      <c r="G108" s="126" t="str">
        <f>IFERROR(VLOOKUP(B108,Sheet1!$E$2:$G$12,3,FALSE),"")</f>
        <v/>
      </c>
      <c r="H108" s="126" t="str">
        <f>IFERROR(VLOOKUP(B108,Sheet1!$E$2:$F$12,2,FALSE),"")</f>
        <v/>
      </c>
      <c r="I108" s="126" t="str">
        <f>IFERROR(VLOOKUP(B108,Sheet1!$E$2:$G$12,3,FALSE),"")</f>
        <v/>
      </c>
      <c r="J108" s="126" t="str">
        <f t="shared" si="4"/>
        <v>Not Complied</v>
      </c>
    </row>
    <row r="109" spans="1:10" x14ac:dyDescent="0.45">
      <c r="A109" s="151"/>
      <c r="B109" s="151"/>
      <c r="C109" s="152">
        <v>0</v>
      </c>
      <c r="D109" s="126" t="str">
        <f>IFERROR(VLOOKUP(B109,Sheet1!$E$2:$H$12,4,FALSE),"")</f>
        <v/>
      </c>
      <c r="E109" s="152">
        <v>0</v>
      </c>
      <c r="F109" s="127">
        <f t="shared" si="3"/>
        <v>0</v>
      </c>
      <c r="G109" s="126" t="str">
        <f>IFERROR(VLOOKUP(B109,Sheet1!$E$2:$G$12,3,FALSE),"")</f>
        <v/>
      </c>
      <c r="H109" s="126" t="str">
        <f>IFERROR(VLOOKUP(B109,Sheet1!$E$2:$F$12,2,FALSE),"")</f>
        <v/>
      </c>
      <c r="I109" s="126" t="str">
        <f>IFERROR(VLOOKUP(B109,Sheet1!$E$2:$G$12,3,FALSE),"")</f>
        <v/>
      </c>
      <c r="J109" s="126" t="str">
        <f t="shared" si="4"/>
        <v>Not Complied</v>
      </c>
    </row>
    <row r="110" spans="1:10" x14ac:dyDescent="0.45">
      <c r="A110" s="151"/>
      <c r="B110" s="151"/>
      <c r="C110" s="152">
        <v>0</v>
      </c>
      <c r="D110" s="126" t="str">
        <f>IFERROR(VLOOKUP(B110,Sheet1!$E$2:$H$12,4,FALSE),"")</f>
        <v/>
      </c>
      <c r="E110" s="152">
        <v>0</v>
      </c>
      <c r="F110" s="127">
        <f t="shared" si="3"/>
        <v>0</v>
      </c>
      <c r="G110" s="126" t="str">
        <f>IFERROR(VLOOKUP(B110,Sheet1!$E$2:$G$12,3,FALSE),"")</f>
        <v/>
      </c>
      <c r="H110" s="126" t="str">
        <f>IFERROR(VLOOKUP(B110,Sheet1!$E$2:$F$12,2,FALSE),"")</f>
        <v/>
      </c>
      <c r="I110" s="126" t="str">
        <f>IFERROR(VLOOKUP(B110,Sheet1!$E$2:$G$12,3,FALSE),"")</f>
        <v/>
      </c>
      <c r="J110" s="126" t="str">
        <f t="shared" si="4"/>
        <v>Not Complied</v>
      </c>
    </row>
    <row r="111" spans="1:10" x14ac:dyDescent="0.45">
      <c r="A111" s="151"/>
      <c r="B111" s="151"/>
      <c r="C111" s="152">
        <v>0</v>
      </c>
      <c r="D111" s="126" t="str">
        <f>IFERROR(VLOOKUP(B111,Sheet1!$E$2:$H$12,4,FALSE),"")</f>
        <v/>
      </c>
      <c r="E111" s="152">
        <v>0</v>
      </c>
      <c r="F111" s="127">
        <f t="shared" si="3"/>
        <v>0</v>
      </c>
      <c r="G111" s="126" t="str">
        <f>IFERROR(VLOOKUP(B111,Sheet1!$E$2:$G$12,3,FALSE),"")</f>
        <v/>
      </c>
      <c r="H111" s="126" t="str">
        <f>IFERROR(VLOOKUP(B111,Sheet1!$E$2:$F$12,2,FALSE),"")</f>
        <v/>
      </c>
      <c r="I111" s="126" t="str">
        <f>IFERROR(VLOOKUP(B111,Sheet1!$E$2:$G$12,3,FALSE),"")</f>
        <v/>
      </c>
      <c r="J111" s="126" t="str">
        <f t="shared" si="4"/>
        <v>Not Complied</v>
      </c>
    </row>
    <row r="112" spans="1:10" x14ac:dyDescent="0.45">
      <c r="A112" s="151"/>
      <c r="B112" s="151"/>
      <c r="C112" s="152">
        <v>0</v>
      </c>
      <c r="D112" s="126" t="str">
        <f>IFERROR(VLOOKUP(B112,Sheet1!$E$2:$H$12,4,FALSE),"")</f>
        <v/>
      </c>
      <c r="E112" s="152">
        <v>0</v>
      </c>
      <c r="F112" s="127">
        <f t="shared" si="3"/>
        <v>0</v>
      </c>
      <c r="G112" s="126" t="str">
        <f>IFERROR(VLOOKUP(B112,Sheet1!$E$2:$G$12,3,FALSE),"")</f>
        <v/>
      </c>
      <c r="H112" s="126" t="str">
        <f>IFERROR(VLOOKUP(B112,Sheet1!$E$2:$F$12,2,FALSE),"")</f>
        <v/>
      </c>
      <c r="I112" s="126" t="str">
        <f>IFERROR(VLOOKUP(B112,Sheet1!$E$2:$G$12,3,FALSE),"")</f>
        <v/>
      </c>
      <c r="J112" s="126" t="str">
        <f t="shared" si="4"/>
        <v>Not Complied</v>
      </c>
    </row>
    <row r="113" spans="1:10" x14ac:dyDescent="0.45">
      <c r="A113" s="151"/>
      <c r="B113" s="151"/>
      <c r="C113" s="152">
        <v>0</v>
      </c>
      <c r="D113" s="126" t="str">
        <f>IFERROR(VLOOKUP(B113,Sheet1!$E$2:$H$12,4,FALSE),"")</f>
        <v/>
      </c>
      <c r="E113" s="152">
        <v>0</v>
      </c>
      <c r="F113" s="127">
        <f t="shared" si="3"/>
        <v>0</v>
      </c>
      <c r="G113" s="126" t="str">
        <f>IFERROR(VLOOKUP(B113,Sheet1!$E$2:$G$12,3,FALSE),"")</f>
        <v/>
      </c>
      <c r="H113" s="126" t="str">
        <f>IFERROR(VLOOKUP(B113,Sheet1!$E$2:$F$12,2,FALSE),"")</f>
        <v/>
      </c>
      <c r="I113" s="126" t="str">
        <f>IFERROR(VLOOKUP(B113,Sheet1!$E$2:$G$12,3,FALSE),"")</f>
        <v/>
      </c>
      <c r="J113" s="126" t="str">
        <f t="shared" si="4"/>
        <v>Not Complied</v>
      </c>
    </row>
    <row r="114" spans="1:10" x14ac:dyDescent="0.45">
      <c r="A114" s="151"/>
      <c r="B114" s="151"/>
      <c r="C114" s="152">
        <v>0</v>
      </c>
      <c r="D114" s="126" t="str">
        <f>IFERROR(VLOOKUP(B114,Sheet1!$E$2:$H$12,4,FALSE),"")</f>
        <v/>
      </c>
      <c r="E114" s="152">
        <v>0</v>
      </c>
      <c r="F114" s="127">
        <f t="shared" si="3"/>
        <v>0</v>
      </c>
      <c r="G114" s="126" t="str">
        <f>IFERROR(VLOOKUP(B114,Sheet1!$E$2:$G$12,3,FALSE),"")</f>
        <v/>
      </c>
      <c r="H114" s="126" t="str">
        <f>IFERROR(VLOOKUP(B114,Sheet1!$E$2:$F$12,2,FALSE),"")</f>
        <v/>
      </c>
      <c r="I114" s="126" t="str">
        <f>IFERROR(VLOOKUP(B114,Sheet1!$E$2:$G$12,3,FALSE),"")</f>
        <v/>
      </c>
      <c r="J114" s="126" t="str">
        <f t="shared" si="4"/>
        <v>Not Complied</v>
      </c>
    </row>
    <row r="115" spans="1:10" x14ac:dyDescent="0.45">
      <c r="A115" s="151"/>
      <c r="B115" s="151"/>
      <c r="C115" s="152">
        <v>0</v>
      </c>
      <c r="D115" s="126" t="str">
        <f>IFERROR(VLOOKUP(B115,Sheet1!$E$2:$H$12,4,FALSE),"")</f>
        <v/>
      </c>
      <c r="E115" s="152">
        <v>0</v>
      </c>
      <c r="F115" s="127">
        <f t="shared" si="3"/>
        <v>0</v>
      </c>
      <c r="G115" s="126" t="str">
        <f>IFERROR(VLOOKUP(B115,Sheet1!$E$2:$G$12,3,FALSE),"")</f>
        <v/>
      </c>
      <c r="H115" s="126" t="str">
        <f>IFERROR(VLOOKUP(B115,Sheet1!$E$2:$F$12,2,FALSE),"")</f>
        <v/>
      </c>
      <c r="I115" s="126" t="str">
        <f>IFERROR(VLOOKUP(B115,Sheet1!$E$2:$G$12,3,FALSE),"")</f>
        <v/>
      </c>
      <c r="J115" s="126" t="str">
        <f t="shared" si="4"/>
        <v>Not Complied</v>
      </c>
    </row>
    <row r="116" spans="1:10" x14ac:dyDescent="0.45">
      <c r="A116" s="151"/>
      <c r="B116" s="151"/>
      <c r="C116" s="152">
        <v>0</v>
      </c>
      <c r="D116" s="126" t="str">
        <f>IFERROR(VLOOKUP(B116,Sheet1!$E$2:$H$12,4,FALSE),"")</f>
        <v/>
      </c>
      <c r="E116" s="152">
        <v>0</v>
      </c>
      <c r="F116" s="127">
        <f t="shared" si="3"/>
        <v>0</v>
      </c>
      <c r="G116" s="126" t="str">
        <f>IFERROR(VLOOKUP(B116,Sheet1!$E$2:$G$12,3,FALSE),"")</f>
        <v/>
      </c>
      <c r="H116" s="126" t="str">
        <f>IFERROR(VLOOKUP(B116,Sheet1!$E$2:$F$12,2,FALSE),"")</f>
        <v/>
      </c>
      <c r="I116" s="126" t="str">
        <f>IFERROR(VLOOKUP(B116,Sheet1!$E$2:$G$12,3,FALSE),"")</f>
        <v/>
      </c>
      <c r="J116" s="126" t="str">
        <f t="shared" si="4"/>
        <v>Not Complied</v>
      </c>
    </row>
  </sheetData>
  <mergeCells count="8">
    <mergeCell ref="C2:D2"/>
    <mergeCell ref="F2:G2"/>
    <mergeCell ref="H16:I16"/>
    <mergeCell ref="F16:G16"/>
    <mergeCell ref="C16:D16"/>
    <mergeCell ref="H15:I15"/>
    <mergeCell ref="F15:G15"/>
    <mergeCell ref="C15:D15"/>
  </mergeCells>
  <dataValidations count="1">
    <dataValidation type="list" allowBlank="1" showInputMessage="1" showErrorMessage="1" sqref="B17:B116">
      <formula1>Use</formula1>
    </dataValidation>
  </dataValidations>
  <hyperlinks>
    <hyperlink ref="B14" location="Electrical!A1" display="Return to Electrical GB Checklist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J11" sqref="J11"/>
    </sheetView>
  </sheetViews>
  <sheetFormatPr defaultRowHeight="14.25" x14ac:dyDescent="0.45"/>
  <cols>
    <col min="2" max="2" width="15.73046875" customWidth="1"/>
    <col min="3" max="3" width="12" customWidth="1"/>
    <col min="4" max="4" width="13.59765625" customWidth="1"/>
    <col min="5" max="5" width="21.9296875" bestFit="1" customWidth="1"/>
  </cols>
  <sheetData>
    <row r="1" spans="1:8" x14ac:dyDescent="0.45">
      <c r="A1" s="124" t="s">
        <v>96</v>
      </c>
      <c r="B1" s="124" t="s">
        <v>97</v>
      </c>
      <c r="C1" s="124" t="s">
        <v>98</v>
      </c>
      <c r="D1" s="124" t="s">
        <v>99</v>
      </c>
      <c r="E1" s="124" t="s">
        <v>122</v>
      </c>
      <c r="F1" s="124" t="s">
        <v>138</v>
      </c>
      <c r="G1" s="124" t="s">
        <v>146</v>
      </c>
    </row>
    <row r="2" spans="1:8" x14ac:dyDescent="0.45">
      <c r="A2" s="76" t="s">
        <v>96</v>
      </c>
      <c r="B2" s="76" t="s">
        <v>97</v>
      </c>
      <c r="C2" s="76" t="s">
        <v>100</v>
      </c>
      <c r="D2" s="76" t="s">
        <v>99</v>
      </c>
      <c r="E2" s="76" t="s">
        <v>123</v>
      </c>
      <c r="F2">
        <v>10.8</v>
      </c>
      <c r="G2" s="76" t="s">
        <v>94</v>
      </c>
      <c r="H2" s="76" t="s">
        <v>139</v>
      </c>
    </row>
    <row r="3" spans="1:8" x14ac:dyDescent="0.45">
      <c r="A3" s="76" t="s">
        <v>101</v>
      </c>
      <c r="B3" s="76" t="s">
        <v>102</v>
      </c>
      <c r="C3" s="76" t="s">
        <v>103</v>
      </c>
      <c r="D3" s="76" t="s">
        <v>104</v>
      </c>
      <c r="E3" s="76" t="s">
        <v>124</v>
      </c>
      <c r="F3">
        <v>10.8</v>
      </c>
      <c r="G3" s="76" t="s">
        <v>94</v>
      </c>
      <c r="H3" s="76" t="s">
        <v>139</v>
      </c>
    </row>
    <row r="4" spans="1:8" x14ac:dyDescent="0.45">
      <c r="A4" s="76" t="s">
        <v>105</v>
      </c>
      <c r="B4" s="76" t="s">
        <v>106</v>
      </c>
      <c r="C4" s="76"/>
      <c r="E4" t="s">
        <v>125</v>
      </c>
      <c r="F4">
        <v>12.9</v>
      </c>
      <c r="G4" s="76" t="s">
        <v>94</v>
      </c>
      <c r="H4" t="s">
        <v>139</v>
      </c>
    </row>
    <row r="5" spans="1:8" x14ac:dyDescent="0.45">
      <c r="E5" t="s">
        <v>126</v>
      </c>
      <c r="F5">
        <v>12.9</v>
      </c>
      <c r="G5" s="76" t="s">
        <v>94</v>
      </c>
      <c r="H5" t="s">
        <v>139</v>
      </c>
    </row>
    <row r="6" spans="1:8" x14ac:dyDescent="0.45">
      <c r="E6" t="s">
        <v>127</v>
      </c>
      <c r="F6">
        <v>10.8</v>
      </c>
      <c r="G6" s="76" t="s">
        <v>94</v>
      </c>
      <c r="H6" t="s">
        <v>139</v>
      </c>
    </row>
    <row r="7" spans="1:8" x14ac:dyDescent="0.45">
      <c r="E7" t="s">
        <v>128</v>
      </c>
      <c r="F7">
        <v>16.100000000000001</v>
      </c>
      <c r="G7" s="76" t="s">
        <v>94</v>
      </c>
      <c r="H7" t="s">
        <v>139</v>
      </c>
    </row>
    <row r="8" spans="1:8" x14ac:dyDescent="0.45">
      <c r="E8" t="s">
        <v>76</v>
      </c>
      <c r="F8">
        <v>3.2</v>
      </c>
      <c r="G8" s="76" t="s">
        <v>94</v>
      </c>
      <c r="H8" t="s">
        <v>139</v>
      </c>
    </row>
    <row r="9" spans="1:8" x14ac:dyDescent="0.45">
      <c r="E9" t="s">
        <v>129</v>
      </c>
      <c r="F9">
        <v>1.6</v>
      </c>
      <c r="G9" s="76" t="s">
        <v>94</v>
      </c>
      <c r="H9" t="s">
        <v>139</v>
      </c>
    </row>
    <row r="10" spans="1:8" x14ac:dyDescent="0.45">
      <c r="E10" t="s">
        <v>130</v>
      </c>
      <c r="F10">
        <v>2.15</v>
      </c>
      <c r="G10" s="76" t="s">
        <v>94</v>
      </c>
      <c r="H10" t="s">
        <v>139</v>
      </c>
    </row>
    <row r="11" spans="1:8" x14ac:dyDescent="0.45">
      <c r="E11" t="s">
        <v>134</v>
      </c>
      <c r="F11">
        <v>98.4</v>
      </c>
      <c r="G11" s="76" t="s">
        <v>136</v>
      </c>
      <c r="H11" t="s">
        <v>140</v>
      </c>
    </row>
    <row r="12" spans="1:8" x14ac:dyDescent="0.45">
      <c r="E12" t="s">
        <v>135</v>
      </c>
      <c r="F12">
        <v>65.599999999999994</v>
      </c>
      <c r="G12" s="76" t="s">
        <v>137</v>
      </c>
      <c r="H12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Electrical</vt:lpstr>
      <vt:lpstr>LPD Calculator</vt:lpstr>
      <vt:lpstr>Sheet1</vt:lpstr>
      <vt:lpstr>Complied</vt:lpstr>
      <vt:lpstr>Provided</vt:lpstr>
      <vt:lpstr>Required</vt:lpstr>
      <vt:lpstr>Use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melpunsalan</dc:creator>
  <cp:lastModifiedBy>Raymond Sih</cp:lastModifiedBy>
  <cp:lastPrinted>2016-01-21T05:52:42Z</cp:lastPrinted>
  <dcterms:created xsi:type="dcterms:W3CDTF">2015-08-27T05:41:34Z</dcterms:created>
  <dcterms:modified xsi:type="dcterms:W3CDTF">2017-04-27T08:02:16Z</dcterms:modified>
</cp:coreProperties>
</file>